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.jiang\Desktop\"/>
    </mc:Choice>
  </mc:AlternateContent>
  <bookViews>
    <workbookView xWindow="25335" yWindow="75" windowWidth="25680" windowHeight="10680"/>
  </bookViews>
  <sheets>
    <sheet name="Sheet1" sheetId="1" r:id="rId1"/>
    <sheet name="Sheet2" sheetId="2" r:id="rId2"/>
  </sheets>
  <definedNames>
    <definedName name="_xlnm.Print_Area" localSheetId="0">Sheet1!$A$2:$P$27</definedName>
  </definedNames>
  <calcPr calcId="152511"/>
</workbook>
</file>

<file path=xl/calcChain.xml><?xml version="1.0" encoding="utf-8"?>
<calcChain xmlns="http://schemas.openxmlformats.org/spreadsheetml/2006/main">
  <c r="N26" i="1" l="1"/>
  <c r="K26" i="1"/>
  <c r="H26" i="1"/>
  <c r="B26" i="1"/>
  <c r="U17" i="2" l="1"/>
  <c r="E17" i="2"/>
  <c r="I17" i="2"/>
  <c r="M17" i="2"/>
  <c r="Q17" i="2"/>
  <c r="E12" i="1"/>
  <c r="K12" i="1"/>
  <c r="N12" i="1"/>
  <c r="M26" i="2" l="1"/>
  <c r="U26" i="2" l="1"/>
  <c r="Q26" i="2"/>
  <c r="I26" i="2"/>
  <c r="E26" i="2"/>
  <c r="E18" i="2"/>
  <c r="I18" i="2"/>
  <c r="M18" i="2"/>
  <c r="Q18" i="2"/>
  <c r="U24" i="2"/>
  <c r="U25" i="2"/>
  <c r="U23" i="2"/>
  <c r="Q24" i="2"/>
  <c r="Q25" i="2"/>
  <c r="Q23" i="2"/>
  <c r="M24" i="2"/>
  <c r="M25" i="2"/>
  <c r="M23" i="2"/>
  <c r="I24" i="2"/>
  <c r="I25" i="2"/>
  <c r="I23" i="2"/>
  <c r="E24" i="2"/>
  <c r="E25" i="2"/>
  <c r="E23" i="2"/>
  <c r="U18" i="2"/>
  <c r="E27" i="2" l="1"/>
  <c r="E28" i="2" s="1"/>
  <c r="B25" i="1" s="1"/>
  <c r="M27" i="2"/>
  <c r="M28" i="2" s="1"/>
  <c r="H25" i="1" s="1"/>
  <c r="U27" i="2"/>
  <c r="U28" i="2" s="1"/>
  <c r="N25" i="1" s="1"/>
  <c r="I27" i="2"/>
  <c r="I28" i="2" s="1"/>
  <c r="E25" i="1" s="1"/>
  <c r="Q27" i="2"/>
  <c r="Q28" i="2" s="1"/>
  <c r="K25" i="1" s="1"/>
  <c r="U30" i="2"/>
  <c r="N15" i="1" s="1"/>
  <c r="Q30" i="2"/>
  <c r="K15" i="1" s="1"/>
  <c r="M30" i="2"/>
  <c r="H15" i="1" s="1"/>
  <c r="I30" i="2"/>
  <c r="E15" i="1" s="1"/>
  <c r="E30" i="2"/>
  <c r="B15" i="1" s="1"/>
  <c r="U32" i="2"/>
  <c r="Q32" i="2"/>
  <c r="M32" i="2"/>
  <c r="H12" i="1" s="1"/>
  <c r="I32" i="2"/>
  <c r="E32" i="2"/>
  <c r="B12" i="1" s="1"/>
  <c r="U16" i="2"/>
  <c r="U19" i="2" s="1"/>
  <c r="Q16" i="2"/>
  <c r="M16" i="2"/>
  <c r="I16" i="2"/>
  <c r="E16" i="2"/>
  <c r="E19" i="2" s="1"/>
  <c r="E20" i="2" l="1"/>
  <c r="M19" i="2"/>
  <c r="M20" i="2" s="1"/>
  <c r="U20" i="2"/>
  <c r="I19" i="2"/>
  <c r="I20" i="2" s="1"/>
  <c r="E26" i="1" s="1"/>
  <c r="Q19" i="2"/>
  <c r="Q20" i="2" s="1"/>
  <c r="U13" i="2"/>
  <c r="Q13" i="2"/>
  <c r="M13" i="2"/>
  <c r="I13" i="2"/>
  <c r="E13" i="2"/>
  <c r="I12" i="2" l="1"/>
  <c r="M12" i="2"/>
  <c r="Q12" i="2"/>
  <c r="U12" i="2"/>
  <c r="E12" i="2"/>
  <c r="I9" i="2" l="1"/>
  <c r="E9" i="2"/>
  <c r="I8" i="2"/>
  <c r="E8" i="2"/>
  <c r="I7" i="2"/>
  <c r="E7" i="2"/>
  <c r="I5" i="2"/>
  <c r="E10" i="1" s="1"/>
  <c r="E5" i="2"/>
  <c r="B10" i="1" s="1"/>
  <c r="Q9" i="2"/>
  <c r="M9" i="2"/>
  <c r="Q8" i="2"/>
  <c r="M8" i="2"/>
  <c r="Q7" i="2"/>
  <c r="M7" i="2"/>
  <c r="Q5" i="2"/>
  <c r="K10" i="1" s="1"/>
  <c r="M5" i="2"/>
  <c r="H10" i="1" s="1"/>
  <c r="Q10" i="2" l="1"/>
  <c r="K11" i="1" s="1"/>
  <c r="I10" i="2"/>
  <c r="E11" i="1" s="1"/>
  <c r="M10" i="2"/>
  <c r="H11" i="1" s="1"/>
  <c r="E10" i="2"/>
  <c r="B11" i="1" s="1"/>
  <c r="B23" i="1" s="1"/>
  <c r="B24" i="1" s="1"/>
  <c r="E23" i="1" l="1"/>
  <c r="E24" i="1" s="1"/>
  <c r="H23" i="1"/>
  <c r="H24" i="1" s="1"/>
  <c r="K23" i="1"/>
  <c r="K24" i="1" s="1"/>
  <c r="B27" i="1"/>
  <c r="E27" i="1" l="1"/>
  <c r="K27" i="1"/>
  <c r="H27" i="1"/>
  <c r="U9" i="2" l="1"/>
  <c r="U8" i="2"/>
  <c r="U7" i="2"/>
  <c r="U5" i="2"/>
  <c r="N10" i="1" s="1"/>
  <c r="U10" i="2" l="1"/>
  <c r="N11" i="1" s="1"/>
  <c r="N23" i="1" s="1"/>
  <c r="N24" i="1" s="1"/>
  <c r="N27" i="1" l="1"/>
</calcChain>
</file>

<file path=xl/sharedStrings.xml><?xml version="1.0" encoding="utf-8"?>
<sst xmlns="http://schemas.openxmlformats.org/spreadsheetml/2006/main" count="142" uniqueCount="56">
  <si>
    <t>Unit</t>
  </si>
  <si>
    <t>Quantity</t>
  </si>
  <si>
    <t>Unit Cost</t>
  </si>
  <si>
    <t>Cost</t>
  </si>
  <si>
    <t xml:space="preserve">Unit </t>
  </si>
  <si>
    <t xml:space="preserve">Unit Cost </t>
  </si>
  <si>
    <t>Phase 1</t>
  </si>
  <si>
    <t>cyd</t>
  </si>
  <si>
    <t>tons</t>
  </si>
  <si>
    <t>Pavement-Base</t>
  </si>
  <si>
    <t>Pavement-DGA</t>
  </si>
  <si>
    <t>Earthwork Cost</t>
  </si>
  <si>
    <t>Pavement Cost</t>
  </si>
  <si>
    <t>each</t>
  </si>
  <si>
    <t>Project Length (ft)</t>
  </si>
  <si>
    <t>cf</t>
  </si>
  <si>
    <t>Phase I</t>
  </si>
  <si>
    <t>Construction Cost</t>
  </si>
  <si>
    <t>Right of Way Cost</t>
  </si>
  <si>
    <t>Project Cost</t>
  </si>
  <si>
    <t>Alignment 4</t>
  </si>
  <si>
    <t>Curb and Gutter</t>
  </si>
  <si>
    <t>LF</t>
  </si>
  <si>
    <t>Sidewalk</t>
  </si>
  <si>
    <t>Sq Yd</t>
  </si>
  <si>
    <t>Box Culvert</t>
  </si>
  <si>
    <t>Acquisitions</t>
  </si>
  <si>
    <t>Right of way</t>
  </si>
  <si>
    <t>Stream Impacts</t>
  </si>
  <si>
    <t>Alternate 1</t>
  </si>
  <si>
    <t>Alternate 2</t>
  </si>
  <si>
    <t>Alternate 3</t>
  </si>
  <si>
    <t>Alternate 4</t>
  </si>
  <si>
    <t>Alternate 5</t>
  </si>
  <si>
    <t>US 460, IVY POINT, Magoffin County</t>
  </si>
  <si>
    <t>Utilities Cost</t>
  </si>
  <si>
    <t>Alignment 1</t>
  </si>
  <si>
    <t>Alignment 2</t>
  </si>
  <si>
    <t>Alignment 3</t>
  </si>
  <si>
    <t>Alignment 5</t>
  </si>
  <si>
    <t>acre</t>
  </si>
  <si>
    <t>Utilities</t>
  </si>
  <si>
    <t>Gas</t>
  </si>
  <si>
    <t>Water</t>
  </si>
  <si>
    <t>Sewer</t>
  </si>
  <si>
    <t>Poles</t>
  </si>
  <si>
    <t>Each</t>
  </si>
  <si>
    <t>Area</t>
  </si>
  <si>
    <t>Buildings</t>
  </si>
  <si>
    <t>Contingency Fee (20%)</t>
  </si>
  <si>
    <t>Structure Cost</t>
  </si>
  <si>
    <t>Misc. Moving</t>
  </si>
  <si>
    <t>15% Cont./Eng.</t>
  </si>
  <si>
    <t>Pavement-Surf.</t>
  </si>
  <si>
    <t>15% Cont./Eng</t>
  </si>
  <si>
    <t>DESIGN SPEED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</si>
</sst>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rgb="FFC00000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rgb="FFC00000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theme="0" tint="-0.14999847407452621"/>
      </left>
      <right style="thick">
        <color indexed="64"/>
      </right>
      <top style="thin">
        <color rgb="FFC00000"/>
      </top>
      <bottom style="thin">
        <color theme="0" tint="-0.14999847407452621"/>
      </bottom>
      <diagonal/>
    </border>
    <border>
      <left style="thin">
        <color theme="0" tint="-0.14999847407452621"/>
      </left>
      <right style="thick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ck">
        <color indexed="64"/>
      </right>
      <top style="thin">
        <color theme="0" tint="-0.14999847407452621"/>
      </top>
      <bottom style="thin">
        <color rgb="FFC00000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theme="0" tint="-0.14999847407452621"/>
      </left>
      <right/>
      <top style="thin">
        <color rgb="FFC00000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rgb="FFC00000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theme="0" tint="-0.14999847407452621"/>
      </right>
      <top style="thin">
        <color rgb="FFC00000"/>
      </top>
      <bottom style="thin">
        <color theme="0" tint="-0.14999847407452621"/>
      </bottom>
      <diagonal/>
    </border>
    <border>
      <left style="thick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ck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rgb="FFC00000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rgb="FFC00000"/>
      </left>
      <right/>
      <top style="thin">
        <color rgb="FFC00000"/>
      </top>
      <bottom style="thin">
        <color theme="0" tint="-0.14999847407452621"/>
      </bottom>
      <diagonal/>
    </border>
    <border>
      <left style="thin">
        <color rgb="FFC00000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C00000"/>
      </left>
      <right/>
      <top style="thin">
        <color theme="0" tint="-0.14999847407452621"/>
      </top>
      <bottom style="thin">
        <color rgb="FFC0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ck">
        <color indexed="64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ck">
        <color indexed="64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ck">
        <color indexed="64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ck">
        <color indexed="64"/>
      </right>
      <top/>
      <bottom style="thin">
        <color rgb="FFFF0000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6" borderId="10" xfId="0" applyFont="1" applyFill="1" applyBorder="1"/>
    <xf numFmtId="0" fontId="0" fillId="6" borderId="10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0" xfId="0" applyFill="1" applyBorder="1"/>
    <xf numFmtId="0" fontId="1" fillId="0" borderId="0" xfId="0" applyFont="1" applyBorder="1" applyAlignment="1">
      <alignment horizontal="center"/>
    </xf>
    <xf numFmtId="0" fontId="0" fillId="3" borderId="10" xfId="0" applyFill="1" applyBorder="1"/>
    <xf numFmtId="0" fontId="1" fillId="2" borderId="10" xfId="0" applyFont="1" applyFill="1" applyBorder="1"/>
    <xf numFmtId="0" fontId="0" fillId="0" borderId="0" xfId="0" applyBorder="1"/>
    <xf numFmtId="0" fontId="1" fillId="0" borderId="0" xfId="0" applyFont="1" applyBorder="1"/>
    <xf numFmtId="0" fontId="0" fillId="0" borderId="0" xfId="0" applyFont="1" applyBorder="1"/>
    <xf numFmtId="0" fontId="0" fillId="0" borderId="0" xfId="0" applyFill="1" applyBorder="1"/>
    <xf numFmtId="0" fontId="0" fillId="6" borderId="26" xfId="0" applyFill="1" applyBorder="1"/>
    <xf numFmtId="0" fontId="0" fillId="8" borderId="27" xfId="0" applyFont="1" applyFill="1" applyBorder="1"/>
    <xf numFmtId="0" fontId="3" fillId="7" borderId="15" xfId="0" applyFont="1" applyFill="1" applyBorder="1"/>
    <xf numFmtId="42" fontId="0" fillId="3" borderId="28" xfId="0" applyNumberFormat="1" applyFill="1" applyBorder="1" applyAlignment="1">
      <alignment horizontal="center"/>
    </xf>
    <xf numFmtId="42" fontId="0" fillId="3" borderId="18" xfId="0" applyNumberFormat="1" applyFill="1" applyBorder="1" applyAlignment="1">
      <alignment horizontal="center"/>
    </xf>
    <xf numFmtId="42" fontId="0" fillId="3" borderId="19" xfId="0" applyNumberForma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2" borderId="4" xfId="0" applyFont="1" applyFill="1" applyBorder="1"/>
    <xf numFmtId="0" fontId="0" fillId="0" borderId="5" xfId="0" applyBorder="1"/>
    <xf numFmtId="0" fontId="1" fillId="0" borderId="5" xfId="0" applyFont="1" applyBorder="1"/>
    <xf numFmtId="0" fontId="0" fillId="8" borderId="25" xfId="0" applyFill="1" applyBorder="1"/>
    <xf numFmtId="0" fontId="0" fillId="8" borderId="28" xfId="0" applyFill="1" applyBorder="1"/>
    <xf numFmtId="0" fontId="5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5" fillId="3" borderId="0" xfId="0" applyFont="1" applyFill="1" applyBorder="1"/>
    <xf numFmtId="0" fontId="0" fillId="0" borderId="33" xfId="0" applyBorder="1"/>
    <xf numFmtId="0" fontId="1" fillId="0" borderId="33" xfId="0" applyFont="1" applyBorder="1"/>
    <xf numFmtId="0" fontId="0" fillId="0" borderId="33" xfId="0" applyFill="1" applyBorder="1"/>
    <xf numFmtId="0" fontId="0" fillId="0" borderId="34" xfId="0" applyBorder="1"/>
    <xf numFmtId="0" fontId="1" fillId="0" borderId="34" xfId="0" applyFont="1" applyBorder="1"/>
    <xf numFmtId="0" fontId="1" fillId="0" borderId="37" xfId="0" applyFont="1" applyBorder="1" applyAlignment="1">
      <alignment horizontal="center"/>
    </xf>
    <xf numFmtId="0" fontId="0" fillId="2" borderId="37" xfId="0" applyFill="1" applyBorder="1"/>
    <xf numFmtId="0" fontId="1" fillId="0" borderId="37" xfId="0" applyFont="1" applyBorder="1"/>
    <xf numFmtId="0" fontId="0" fillId="0" borderId="37" xfId="0" applyBorder="1"/>
    <xf numFmtId="0" fontId="1" fillId="0" borderId="38" xfId="0" applyFont="1" applyBorder="1"/>
    <xf numFmtId="0" fontId="1" fillId="0" borderId="39" xfId="0" applyFont="1" applyBorder="1"/>
    <xf numFmtId="0" fontId="0" fillId="0" borderId="37" xfId="0" applyFont="1" applyBorder="1"/>
    <xf numFmtId="0" fontId="1" fillId="0" borderId="41" xfId="0" applyFont="1" applyBorder="1"/>
    <xf numFmtId="0" fontId="1" fillId="0" borderId="42" xfId="0" applyFont="1" applyBorder="1"/>
    <xf numFmtId="0" fontId="1" fillId="0" borderId="43" xfId="0" applyFont="1" applyBorder="1"/>
    <xf numFmtId="0" fontId="1" fillId="0" borderId="46" xfId="0" applyFont="1" applyBorder="1" applyAlignment="1">
      <alignment horizontal="center"/>
    </xf>
    <xf numFmtId="0" fontId="0" fillId="2" borderId="46" xfId="0" applyFill="1" applyBorder="1"/>
    <xf numFmtId="0" fontId="0" fillId="0" borderId="46" xfId="0" applyBorder="1"/>
    <xf numFmtId="0" fontId="0" fillId="0" borderId="46" xfId="0" applyFill="1" applyBorder="1"/>
    <xf numFmtId="0" fontId="0" fillId="0" borderId="47" xfId="0" applyBorder="1"/>
    <xf numFmtId="0" fontId="0" fillId="0" borderId="48" xfId="0" applyBorder="1"/>
    <xf numFmtId="0" fontId="0" fillId="0" borderId="50" xfId="0" applyBorder="1"/>
    <xf numFmtId="0" fontId="0" fillId="0" borderId="48" xfId="0" applyFill="1" applyBorder="1"/>
    <xf numFmtId="0" fontId="1" fillId="2" borderId="51" xfId="0" applyFont="1" applyFill="1" applyBorder="1"/>
    <xf numFmtId="0" fontId="0" fillId="2" borderId="52" xfId="0" applyFont="1" applyFill="1" applyBorder="1"/>
    <xf numFmtId="0" fontId="1" fillId="2" borderId="53" xfId="0" applyFont="1" applyFill="1" applyBorder="1"/>
    <xf numFmtId="0" fontId="1" fillId="2" borderId="54" xfId="0" applyFont="1" applyFill="1" applyBorder="1"/>
    <xf numFmtId="0" fontId="0" fillId="0" borderId="55" xfId="0" applyBorder="1"/>
    <xf numFmtId="0" fontId="0" fillId="0" borderId="56" xfId="0" applyBorder="1"/>
    <xf numFmtId="0" fontId="0" fillId="0" borderId="56" xfId="0" applyFont="1" applyBorder="1"/>
    <xf numFmtId="0" fontId="0" fillId="0" borderId="57" xfId="0" applyFont="1" applyBorder="1"/>
    <xf numFmtId="0" fontId="0" fillId="2" borderId="58" xfId="0" applyFill="1" applyBorder="1"/>
    <xf numFmtId="0" fontId="1" fillId="2" borderId="59" xfId="0" applyFont="1" applyFill="1" applyBorder="1"/>
    <xf numFmtId="0" fontId="6" fillId="0" borderId="60" xfId="0" applyFont="1" applyBorder="1"/>
    <xf numFmtId="0" fontId="6" fillId="0" borderId="61" xfId="0" applyFont="1" applyBorder="1"/>
    <xf numFmtId="0" fontId="7" fillId="0" borderId="61" xfId="0" applyFont="1" applyBorder="1"/>
    <xf numFmtId="0" fontId="7" fillId="0" borderId="62" xfId="0" applyFont="1" applyBorder="1"/>
    <xf numFmtId="0" fontId="6" fillId="0" borderId="49" xfId="0" applyFont="1" applyFill="1" applyBorder="1"/>
    <xf numFmtId="0" fontId="6" fillId="0" borderId="35" xfId="0" applyFont="1" applyBorder="1"/>
    <xf numFmtId="0" fontId="6" fillId="0" borderId="35" xfId="0" applyFont="1" applyFill="1" applyBorder="1"/>
    <xf numFmtId="0" fontId="7" fillId="0" borderId="35" xfId="0" applyFont="1" applyBorder="1"/>
    <xf numFmtId="0" fontId="7" fillId="0" borderId="40" xfId="0" applyFont="1" applyBorder="1"/>
    <xf numFmtId="0" fontId="6" fillId="0" borderId="49" xfId="0" applyFont="1" applyBorder="1"/>
    <xf numFmtId="0" fontId="7" fillId="0" borderId="44" xfId="0" applyFont="1" applyBorder="1"/>
    <xf numFmtId="0" fontId="6" fillId="0" borderId="46" xfId="0" applyFont="1" applyBorder="1"/>
    <xf numFmtId="0" fontId="6" fillId="0" borderId="0" xfId="0" applyFont="1" applyBorder="1"/>
    <xf numFmtId="0" fontId="7" fillId="0" borderId="0" xfId="0" applyFont="1" applyBorder="1"/>
    <xf numFmtId="0" fontId="7" fillId="0" borderId="37" xfId="0" applyFont="1" applyBorder="1"/>
    <xf numFmtId="42" fontId="0" fillId="3" borderId="25" xfId="0" applyNumberFormat="1" applyFill="1" applyBorder="1" applyAlignment="1">
      <alignment horizontal="center"/>
    </xf>
    <xf numFmtId="42" fontId="0" fillId="3" borderId="11" xfId="0" applyNumberFormat="1" applyFill="1" applyBorder="1" applyAlignment="1">
      <alignment horizontal="center"/>
    </xf>
    <xf numFmtId="42" fontId="0" fillId="3" borderId="12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5" borderId="10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42" fontId="3" fillId="7" borderId="15" xfId="0" applyNumberFormat="1" applyFont="1" applyFill="1" applyBorder="1" applyAlignment="1">
      <alignment horizontal="center"/>
    </xf>
    <xf numFmtId="42" fontId="3" fillId="7" borderId="16" xfId="0" applyNumberFormat="1" applyFont="1" applyFill="1" applyBorder="1" applyAlignment="1">
      <alignment horizontal="center"/>
    </xf>
    <xf numFmtId="42" fontId="3" fillId="7" borderId="17" xfId="0" applyNumberFormat="1" applyFont="1" applyFill="1" applyBorder="1" applyAlignment="1">
      <alignment horizontal="center"/>
    </xf>
    <xf numFmtId="42" fontId="0" fillId="8" borderId="30" xfId="0" applyNumberFormat="1" applyFont="1" applyFill="1" applyBorder="1" applyAlignment="1">
      <alignment horizontal="center"/>
    </xf>
    <xf numFmtId="42" fontId="0" fillId="8" borderId="20" xfId="0" applyNumberFormat="1" applyFont="1" applyFill="1" applyBorder="1" applyAlignment="1">
      <alignment horizontal="center"/>
    </xf>
    <xf numFmtId="42" fontId="0" fillId="8" borderId="23" xfId="0" applyNumberFormat="1" applyFont="1" applyFill="1" applyBorder="1" applyAlignment="1">
      <alignment horizontal="center"/>
    </xf>
    <xf numFmtId="42" fontId="0" fillId="8" borderId="31" xfId="0" applyNumberFormat="1" applyFont="1" applyFill="1" applyBorder="1" applyAlignment="1">
      <alignment horizontal="center"/>
    </xf>
    <xf numFmtId="42" fontId="0" fillId="8" borderId="24" xfId="0" applyNumberFormat="1" applyFont="1" applyFill="1" applyBorder="1" applyAlignment="1">
      <alignment horizontal="center"/>
    </xf>
    <xf numFmtId="42" fontId="0" fillId="8" borderId="32" xfId="0" applyNumberFormat="1" applyFon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42" fontId="0" fillId="6" borderId="29" xfId="0" applyNumberFormat="1" applyFont="1" applyFill="1" applyBorder="1" applyAlignment="1">
      <alignment horizontal="center"/>
    </xf>
    <xf numFmtId="42" fontId="0" fillId="6" borderId="21" xfId="0" applyNumberFormat="1" applyFont="1" applyFill="1" applyBorder="1" applyAlignment="1">
      <alignment horizontal="center"/>
    </xf>
    <xf numFmtId="42" fontId="0" fillId="6" borderId="2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2" fillId="9" borderId="10" xfId="0" applyFont="1" applyFill="1" applyBorder="1" applyAlignment="1"/>
    <xf numFmtId="0" fontId="2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workbookViewId="0">
      <selection activeCell="S28" sqref="S28"/>
    </sheetView>
  </sheetViews>
  <sheetFormatPr defaultRowHeight="15" x14ac:dyDescent="0.25"/>
  <cols>
    <col min="1" max="1" width="23" customWidth="1"/>
  </cols>
  <sheetData>
    <row r="1" spans="1:16" ht="14.25" customHeight="1" thickBot="1" x14ac:dyDescent="0.3"/>
    <row r="2" spans="1:16" x14ac:dyDescent="0.25">
      <c r="A2" s="112" t="s">
        <v>34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4"/>
    </row>
    <row r="3" spans="1:16" ht="15.75" thickBot="1" x14ac:dyDescent="0.3">
      <c r="A3" s="115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7"/>
    </row>
    <row r="4" spans="1:16" x14ac:dyDescent="0.25">
      <c r="A4" s="118" t="s">
        <v>16</v>
      </c>
      <c r="B4" s="82" t="s">
        <v>29</v>
      </c>
      <c r="C4" s="83"/>
      <c r="D4" s="84"/>
      <c r="E4" s="88" t="s">
        <v>30</v>
      </c>
      <c r="F4" s="88"/>
      <c r="G4" s="89"/>
      <c r="H4" s="83" t="s">
        <v>31</v>
      </c>
      <c r="I4" s="83"/>
      <c r="J4" s="83"/>
      <c r="K4" s="95" t="s">
        <v>32</v>
      </c>
      <c r="L4" s="88"/>
      <c r="M4" s="89"/>
      <c r="N4" s="82" t="s">
        <v>33</v>
      </c>
      <c r="O4" s="83"/>
      <c r="P4" s="84"/>
    </row>
    <row r="5" spans="1:16" x14ac:dyDescent="0.25">
      <c r="A5" s="118"/>
      <c r="B5" s="82"/>
      <c r="C5" s="83"/>
      <c r="D5" s="84"/>
      <c r="E5" s="88"/>
      <c r="F5" s="88"/>
      <c r="G5" s="89"/>
      <c r="H5" s="83"/>
      <c r="I5" s="83"/>
      <c r="J5" s="83"/>
      <c r="K5" s="95"/>
      <c r="L5" s="88"/>
      <c r="M5" s="89"/>
      <c r="N5" s="82"/>
      <c r="O5" s="83"/>
      <c r="P5" s="84"/>
    </row>
    <row r="6" spans="1:16" ht="15.75" thickBot="1" x14ac:dyDescent="0.3">
      <c r="A6" s="119"/>
      <c r="B6" s="85"/>
      <c r="C6" s="86"/>
      <c r="D6" s="87"/>
      <c r="E6" s="90"/>
      <c r="F6" s="90"/>
      <c r="G6" s="91"/>
      <c r="H6" s="86"/>
      <c r="I6" s="86"/>
      <c r="J6" s="86"/>
      <c r="K6" s="96"/>
      <c r="L6" s="90"/>
      <c r="M6" s="91"/>
      <c r="N6" s="85"/>
      <c r="O6" s="86"/>
      <c r="P6" s="87"/>
    </row>
    <row r="7" spans="1:16" ht="15.75" thickBot="1" x14ac:dyDescent="0.3">
      <c r="A7" s="127" t="s">
        <v>55</v>
      </c>
      <c r="B7" s="128">
        <v>55</v>
      </c>
      <c r="C7" s="129"/>
      <c r="D7" s="130"/>
      <c r="E7" s="128">
        <v>45</v>
      </c>
      <c r="F7" s="129"/>
      <c r="G7" s="130"/>
      <c r="H7" s="128">
        <v>55</v>
      </c>
      <c r="I7" s="129"/>
      <c r="J7" s="130"/>
      <c r="K7" s="128">
        <v>55</v>
      </c>
      <c r="L7" s="129"/>
      <c r="M7" s="130"/>
      <c r="N7" s="128">
        <v>40</v>
      </c>
      <c r="O7" s="129"/>
      <c r="P7" s="130"/>
    </row>
    <row r="8" spans="1:16" x14ac:dyDescent="0.25">
      <c r="A8" s="1" t="s">
        <v>14</v>
      </c>
      <c r="B8" s="92">
        <v>2500</v>
      </c>
      <c r="C8" s="93"/>
      <c r="D8" s="94"/>
      <c r="E8" s="92">
        <v>2200</v>
      </c>
      <c r="F8" s="93"/>
      <c r="G8" s="94"/>
      <c r="H8" s="92">
        <v>4000</v>
      </c>
      <c r="I8" s="93"/>
      <c r="J8" s="94"/>
      <c r="K8" s="92">
        <v>4100</v>
      </c>
      <c r="L8" s="93"/>
      <c r="M8" s="94"/>
      <c r="N8" s="92">
        <v>2500</v>
      </c>
      <c r="O8" s="93"/>
      <c r="P8" s="94"/>
    </row>
    <row r="9" spans="1:16" x14ac:dyDescent="0.25">
      <c r="A9" s="2" t="s">
        <v>26</v>
      </c>
      <c r="B9" s="79">
        <v>0</v>
      </c>
      <c r="C9" s="80"/>
      <c r="D9" s="81"/>
      <c r="E9" s="79">
        <v>0</v>
      </c>
      <c r="F9" s="80"/>
      <c r="G9" s="81"/>
      <c r="H9" s="79">
        <v>1</v>
      </c>
      <c r="I9" s="80"/>
      <c r="J9" s="81"/>
      <c r="K9" s="79">
        <v>5</v>
      </c>
      <c r="L9" s="80"/>
      <c r="M9" s="81"/>
      <c r="N9" s="79">
        <v>0</v>
      </c>
      <c r="O9" s="80"/>
      <c r="P9" s="81"/>
    </row>
    <row r="10" spans="1:16" x14ac:dyDescent="0.25">
      <c r="A10" s="2" t="s">
        <v>11</v>
      </c>
      <c r="B10" s="76">
        <f>Sheet2!E5</f>
        <v>4200000</v>
      </c>
      <c r="C10" s="77"/>
      <c r="D10" s="78"/>
      <c r="E10" s="76">
        <f>Sheet2!I5</f>
        <v>4050000</v>
      </c>
      <c r="F10" s="77"/>
      <c r="G10" s="78"/>
      <c r="H10" s="76">
        <f>Sheet2!M5</f>
        <v>9250000</v>
      </c>
      <c r="I10" s="77"/>
      <c r="J10" s="78"/>
      <c r="K10" s="76">
        <f>Sheet2!Q5</f>
        <v>8100000</v>
      </c>
      <c r="L10" s="77"/>
      <c r="M10" s="78"/>
      <c r="N10" s="76">
        <f>Sheet2!U5</f>
        <v>3480000</v>
      </c>
      <c r="O10" s="77"/>
      <c r="P10" s="78"/>
    </row>
    <row r="11" spans="1:16" x14ac:dyDescent="0.25">
      <c r="A11" s="2" t="s">
        <v>12</v>
      </c>
      <c r="B11" s="76">
        <f>Sheet2!E10</f>
        <v>509415</v>
      </c>
      <c r="C11" s="77"/>
      <c r="D11" s="78"/>
      <c r="E11" s="76">
        <f>Sheet2!I10</f>
        <v>448245</v>
      </c>
      <c r="F11" s="77"/>
      <c r="G11" s="78"/>
      <c r="H11" s="76">
        <f>Sheet2!M10</f>
        <v>815065</v>
      </c>
      <c r="I11" s="77"/>
      <c r="J11" s="78"/>
      <c r="K11" s="76">
        <f>Sheet2!Q10</f>
        <v>835535</v>
      </c>
      <c r="L11" s="77"/>
      <c r="M11" s="78"/>
      <c r="N11" s="76">
        <f>Sheet2!U10</f>
        <v>509345</v>
      </c>
      <c r="O11" s="77"/>
      <c r="P11" s="78"/>
    </row>
    <row r="12" spans="1:16" x14ac:dyDescent="0.25">
      <c r="A12" s="2" t="s">
        <v>50</v>
      </c>
      <c r="B12" s="76">
        <f>Sheet2!E32</f>
        <v>0</v>
      </c>
      <c r="C12" s="77"/>
      <c r="D12" s="78"/>
      <c r="E12" s="76">
        <f>Sheet2!H11</f>
        <v>0</v>
      </c>
      <c r="F12" s="77"/>
      <c r="G12" s="78"/>
      <c r="H12" s="76">
        <f>Sheet2!M32</f>
        <v>75000</v>
      </c>
      <c r="I12" s="77"/>
      <c r="J12" s="78"/>
      <c r="K12" s="76">
        <f>Sheet2!N11</f>
        <v>0</v>
      </c>
      <c r="L12" s="77"/>
      <c r="M12" s="78"/>
      <c r="N12" s="76">
        <f>Sheet2!Q11</f>
        <v>0</v>
      </c>
      <c r="O12" s="77"/>
      <c r="P12" s="78"/>
    </row>
    <row r="13" spans="1:16" x14ac:dyDescent="0.25">
      <c r="A13" s="2"/>
      <c r="B13" s="76"/>
      <c r="C13" s="77"/>
      <c r="D13" s="78"/>
      <c r="E13" s="76"/>
      <c r="F13" s="77"/>
      <c r="G13" s="78"/>
      <c r="H13" s="76"/>
      <c r="I13" s="77"/>
      <c r="J13" s="78"/>
      <c r="K13" s="76"/>
      <c r="L13" s="77"/>
      <c r="M13" s="78"/>
      <c r="N13" s="76"/>
      <c r="O13" s="77"/>
      <c r="P13" s="78"/>
    </row>
    <row r="14" spans="1:16" x14ac:dyDescent="0.25">
      <c r="A14" s="2"/>
      <c r="B14" s="76"/>
      <c r="C14" s="77"/>
      <c r="D14" s="78"/>
      <c r="E14" s="76"/>
      <c r="F14" s="77"/>
      <c r="G14" s="78"/>
      <c r="H14" s="76"/>
      <c r="I14" s="77"/>
      <c r="J14" s="78"/>
      <c r="K14" s="76"/>
      <c r="L14" s="77"/>
      <c r="M14" s="78"/>
      <c r="N14" s="76"/>
      <c r="O14" s="77"/>
      <c r="P14" s="78"/>
    </row>
    <row r="15" spans="1:16" x14ac:dyDescent="0.25">
      <c r="A15" s="2" t="s">
        <v>28</v>
      </c>
      <c r="B15" s="76">
        <f>Sheet2!E30</f>
        <v>840000</v>
      </c>
      <c r="C15" s="77"/>
      <c r="D15" s="78"/>
      <c r="E15" s="76">
        <f>Sheet2!I30</f>
        <v>630000</v>
      </c>
      <c r="F15" s="77"/>
      <c r="G15" s="78"/>
      <c r="H15" s="76">
        <f>Sheet2!M30</f>
        <v>2590000</v>
      </c>
      <c r="I15" s="77"/>
      <c r="J15" s="78"/>
      <c r="K15" s="76">
        <f>Sheet2!Q30</f>
        <v>1890000</v>
      </c>
      <c r="L15" s="77"/>
      <c r="M15" s="78"/>
      <c r="N15" s="76">
        <f>Sheet2!U30</f>
        <v>406000</v>
      </c>
      <c r="O15" s="77"/>
      <c r="P15" s="78"/>
    </row>
    <row r="16" spans="1:16" x14ac:dyDescent="0.25">
      <c r="A16" s="2"/>
      <c r="B16" s="76"/>
      <c r="C16" s="77"/>
      <c r="D16" s="78"/>
      <c r="E16" s="76"/>
      <c r="F16" s="77"/>
      <c r="G16" s="78"/>
      <c r="H16" s="76"/>
      <c r="I16" s="77"/>
      <c r="J16" s="78"/>
      <c r="K16" s="76"/>
      <c r="L16" s="77"/>
      <c r="M16" s="78"/>
      <c r="N16" s="76"/>
      <c r="O16" s="77"/>
      <c r="P16" s="78"/>
    </row>
    <row r="17" spans="1:16" x14ac:dyDescent="0.25">
      <c r="A17" s="2"/>
      <c r="B17" s="76"/>
      <c r="C17" s="77"/>
      <c r="D17" s="78"/>
      <c r="E17" s="76"/>
      <c r="F17" s="77"/>
      <c r="G17" s="78"/>
      <c r="H17" s="76"/>
      <c r="I17" s="77"/>
      <c r="J17" s="78"/>
      <c r="K17" s="76"/>
      <c r="L17" s="77"/>
      <c r="M17" s="78"/>
      <c r="N17" s="76"/>
      <c r="O17" s="77"/>
      <c r="P17" s="78"/>
    </row>
    <row r="18" spans="1:16" x14ac:dyDescent="0.25">
      <c r="A18" s="2"/>
      <c r="B18" s="16"/>
      <c r="C18" s="17"/>
      <c r="D18" s="18"/>
      <c r="E18" s="16"/>
      <c r="F18" s="17"/>
      <c r="G18" s="18"/>
      <c r="H18" s="16"/>
      <c r="I18" s="17"/>
      <c r="J18" s="18"/>
      <c r="K18" s="16"/>
      <c r="L18" s="17"/>
      <c r="M18" s="18"/>
      <c r="N18" s="16"/>
      <c r="O18" s="17"/>
      <c r="P18" s="18"/>
    </row>
    <row r="19" spans="1:16" x14ac:dyDescent="0.25">
      <c r="A19" s="19"/>
      <c r="B19" s="16"/>
      <c r="C19" s="17"/>
      <c r="D19" s="18"/>
      <c r="E19" s="16"/>
      <c r="F19" s="17"/>
      <c r="G19" s="18"/>
      <c r="H19" s="16"/>
      <c r="I19" s="17"/>
      <c r="J19" s="18"/>
      <c r="K19" s="16"/>
      <c r="L19" s="17"/>
      <c r="M19" s="18"/>
      <c r="N19" s="16"/>
      <c r="O19" s="17"/>
      <c r="P19" s="18"/>
    </row>
    <row r="20" spans="1:16" x14ac:dyDescent="0.25">
      <c r="A20" s="2"/>
      <c r="B20" s="76"/>
      <c r="C20" s="77"/>
      <c r="D20" s="78"/>
      <c r="E20" s="76"/>
      <c r="F20" s="77"/>
      <c r="G20" s="78"/>
      <c r="H20" s="76"/>
      <c r="I20" s="77"/>
      <c r="J20" s="78"/>
      <c r="K20" s="76"/>
      <c r="L20" s="77"/>
      <c r="M20" s="78"/>
      <c r="N20" s="76"/>
      <c r="O20" s="77"/>
      <c r="P20" s="78"/>
    </row>
    <row r="21" spans="1:16" x14ac:dyDescent="0.25">
      <c r="A21" s="2"/>
      <c r="B21" s="76"/>
      <c r="C21" s="77"/>
      <c r="D21" s="78"/>
      <c r="E21" s="76"/>
      <c r="F21" s="77"/>
      <c r="G21" s="78"/>
      <c r="H21" s="76"/>
      <c r="I21" s="77"/>
      <c r="J21" s="78"/>
      <c r="K21" s="76"/>
      <c r="L21" s="77"/>
      <c r="M21" s="78"/>
      <c r="N21" s="76"/>
      <c r="O21" s="77"/>
      <c r="P21" s="78"/>
    </row>
    <row r="22" spans="1:16" ht="15.75" thickBot="1" x14ac:dyDescent="0.3">
      <c r="A22" s="2"/>
      <c r="B22" s="106"/>
      <c r="C22" s="107"/>
      <c r="D22" s="108"/>
      <c r="E22" s="106"/>
      <c r="F22" s="107"/>
      <c r="G22" s="108"/>
      <c r="H22" s="106"/>
      <c r="I22" s="107"/>
      <c r="J22" s="108"/>
      <c r="K22" s="106"/>
      <c r="L22" s="107"/>
      <c r="M22" s="108"/>
      <c r="N22" s="106"/>
      <c r="O22" s="107"/>
      <c r="P22" s="108"/>
    </row>
    <row r="23" spans="1:16" x14ac:dyDescent="0.25">
      <c r="A23" s="13" t="s">
        <v>17</v>
      </c>
      <c r="B23" s="109">
        <f>SUM(B10:D22)</f>
        <v>5549415</v>
      </c>
      <c r="C23" s="110"/>
      <c r="D23" s="111"/>
      <c r="E23" s="109">
        <f>SUM(E10:G22)</f>
        <v>5128245</v>
      </c>
      <c r="F23" s="110"/>
      <c r="G23" s="111"/>
      <c r="H23" s="109">
        <f>SUM(H10:J22)</f>
        <v>12730065</v>
      </c>
      <c r="I23" s="110"/>
      <c r="J23" s="111"/>
      <c r="K23" s="109">
        <f>SUM(K10:M22)</f>
        <v>10825535</v>
      </c>
      <c r="L23" s="110"/>
      <c r="M23" s="111"/>
      <c r="N23" s="109">
        <f>SUM(N10:P22)</f>
        <v>4395345</v>
      </c>
      <c r="O23" s="110"/>
      <c r="P23" s="111"/>
    </row>
    <row r="24" spans="1:16" x14ac:dyDescent="0.25">
      <c r="A24" s="23" t="s">
        <v>49</v>
      </c>
      <c r="B24" s="100">
        <f>0.2*(B23)</f>
        <v>1109883</v>
      </c>
      <c r="C24" s="101"/>
      <c r="D24" s="102"/>
      <c r="E24" s="100">
        <f t="shared" ref="E24" si="0">0.2*(E23)</f>
        <v>1025649</v>
      </c>
      <c r="F24" s="101"/>
      <c r="G24" s="102"/>
      <c r="H24" s="100">
        <f t="shared" ref="H24" si="1">0.2*(H23)</f>
        <v>2546013</v>
      </c>
      <c r="I24" s="101"/>
      <c r="J24" s="102"/>
      <c r="K24" s="100">
        <f t="shared" ref="K24" si="2">0.2*(K23)</f>
        <v>2165107</v>
      </c>
      <c r="L24" s="101"/>
      <c r="M24" s="102"/>
      <c r="N24" s="100">
        <f t="shared" ref="N24" si="3">0.2*(N23)</f>
        <v>879069</v>
      </c>
      <c r="O24" s="101"/>
      <c r="P24" s="102"/>
    </row>
    <row r="25" spans="1:16" x14ac:dyDescent="0.25">
      <c r="A25" s="24" t="s">
        <v>35</v>
      </c>
      <c r="B25" s="100">
        <f>Sheet2!E28</f>
        <v>126500</v>
      </c>
      <c r="C25" s="101"/>
      <c r="D25" s="102"/>
      <c r="E25" s="100">
        <f>Sheet2!I28</f>
        <v>126500</v>
      </c>
      <c r="F25" s="101"/>
      <c r="G25" s="102"/>
      <c r="H25" s="100">
        <f>Sheet2!M28</f>
        <v>151800</v>
      </c>
      <c r="I25" s="101"/>
      <c r="J25" s="102"/>
      <c r="K25" s="100">
        <f>Sheet2!Q28</f>
        <v>126500</v>
      </c>
      <c r="L25" s="101"/>
      <c r="M25" s="102"/>
      <c r="N25" s="100">
        <f>Sheet2!U28</f>
        <v>224250</v>
      </c>
      <c r="O25" s="101"/>
      <c r="P25" s="102"/>
    </row>
    <row r="26" spans="1:16" ht="15.75" thickBot="1" x14ac:dyDescent="0.3">
      <c r="A26" s="14" t="s">
        <v>18</v>
      </c>
      <c r="B26" s="103">
        <f>Sheet2!E20</f>
        <v>181700</v>
      </c>
      <c r="C26" s="104"/>
      <c r="D26" s="105"/>
      <c r="E26" s="103">
        <f>Sheet2!I20</f>
        <v>126500</v>
      </c>
      <c r="F26" s="104"/>
      <c r="G26" s="105"/>
      <c r="H26" s="103">
        <f>Sheet2!M20</f>
        <v>739450</v>
      </c>
      <c r="I26" s="104"/>
      <c r="J26" s="105"/>
      <c r="K26" s="103">
        <f>Sheet2!Q20</f>
        <v>1282250</v>
      </c>
      <c r="L26" s="104"/>
      <c r="M26" s="105"/>
      <c r="N26" s="103">
        <f>Sheet2!U20</f>
        <v>133400</v>
      </c>
      <c r="O26" s="104"/>
      <c r="P26" s="105"/>
    </row>
    <row r="27" spans="1:16" ht="19.5" thickBot="1" x14ac:dyDescent="0.35">
      <c r="A27" s="15" t="s">
        <v>19</v>
      </c>
      <c r="B27" s="97">
        <f>SUM(B23:D26)</f>
        <v>6967498</v>
      </c>
      <c r="C27" s="98"/>
      <c r="D27" s="99"/>
      <c r="E27" s="97">
        <f>SUM(E23:G26)</f>
        <v>6406894</v>
      </c>
      <c r="F27" s="98"/>
      <c r="G27" s="99"/>
      <c r="H27" s="97">
        <f>SUM(H23:J26)</f>
        <v>16167328</v>
      </c>
      <c r="I27" s="98"/>
      <c r="J27" s="99"/>
      <c r="K27" s="97">
        <f>SUM(K23:M26)</f>
        <v>14399392</v>
      </c>
      <c r="L27" s="98"/>
      <c r="M27" s="99"/>
      <c r="N27" s="97">
        <f>SUM(N23:P26)</f>
        <v>5632064</v>
      </c>
      <c r="O27" s="98"/>
      <c r="P27" s="99"/>
    </row>
  </sheetData>
  <mergeCells count="102">
    <mergeCell ref="A2:P3"/>
    <mergeCell ref="B12:D12"/>
    <mergeCell ref="E12:G12"/>
    <mergeCell ref="H12:J12"/>
    <mergeCell ref="K12:M12"/>
    <mergeCell ref="N12:P12"/>
    <mergeCell ref="B10:D10"/>
    <mergeCell ref="E10:G10"/>
    <mergeCell ref="B11:D11"/>
    <mergeCell ref="E11:G11"/>
    <mergeCell ref="E9:G9"/>
    <mergeCell ref="H9:J9"/>
    <mergeCell ref="K9:M9"/>
    <mergeCell ref="N9:P9"/>
    <mergeCell ref="A4:A6"/>
    <mergeCell ref="N4:P6"/>
    <mergeCell ref="B27:D27"/>
    <mergeCell ref="E27:G27"/>
    <mergeCell ref="B26:D26"/>
    <mergeCell ref="E26:G26"/>
    <mergeCell ref="B24:D24"/>
    <mergeCell ref="E24:G24"/>
    <mergeCell ref="B25:D25"/>
    <mergeCell ref="E25:G25"/>
    <mergeCell ref="K27:M27"/>
    <mergeCell ref="N27:P27"/>
    <mergeCell ref="N16:P16"/>
    <mergeCell ref="N21:P21"/>
    <mergeCell ref="N22:P22"/>
    <mergeCell ref="N20:P20"/>
    <mergeCell ref="N23:P23"/>
    <mergeCell ref="K22:M22"/>
    <mergeCell ref="K23:M23"/>
    <mergeCell ref="K20:M20"/>
    <mergeCell ref="K21:M21"/>
    <mergeCell ref="K26:M26"/>
    <mergeCell ref="N26:P26"/>
    <mergeCell ref="N17:P17"/>
    <mergeCell ref="K25:M25"/>
    <mergeCell ref="N25:P25"/>
    <mergeCell ref="H26:J26"/>
    <mergeCell ref="B21:D21"/>
    <mergeCell ref="E21:G21"/>
    <mergeCell ref="B22:D22"/>
    <mergeCell ref="E22:G22"/>
    <mergeCell ref="B23:D23"/>
    <mergeCell ref="E23:G23"/>
    <mergeCell ref="H21:J21"/>
    <mergeCell ref="H22:J22"/>
    <mergeCell ref="H25:J25"/>
    <mergeCell ref="H23:J23"/>
    <mergeCell ref="K17:M17"/>
    <mergeCell ref="H27:J27"/>
    <mergeCell ref="N14:P14"/>
    <mergeCell ref="H10:J10"/>
    <mergeCell ref="K10:M10"/>
    <mergeCell ref="H11:J11"/>
    <mergeCell ref="K11:M11"/>
    <mergeCell ref="H14:J14"/>
    <mergeCell ref="K14:M14"/>
    <mergeCell ref="H16:J16"/>
    <mergeCell ref="K16:M16"/>
    <mergeCell ref="N10:P10"/>
    <mergeCell ref="N11:P11"/>
    <mergeCell ref="H24:J24"/>
    <mergeCell ref="K24:M24"/>
    <mergeCell ref="N24:P24"/>
    <mergeCell ref="N8:P8"/>
    <mergeCell ref="H4:J6"/>
    <mergeCell ref="K4:M6"/>
    <mergeCell ref="H8:J8"/>
    <mergeCell ref="K8:M8"/>
    <mergeCell ref="H7:J7"/>
    <mergeCell ref="K7:M7"/>
    <mergeCell ref="N7:P7"/>
    <mergeCell ref="B4:D6"/>
    <mergeCell ref="E4:G6"/>
    <mergeCell ref="B8:D8"/>
    <mergeCell ref="E8:G8"/>
    <mergeCell ref="B16:D16"/>
    <mergeCell ref="E16:G16"/>
    <mergeCell ref="B15:D15"/>
    <mergeCell ref="E15:G15"/>
    <mergeCell ref="B7:D7"/>
    <mergeCell ref="E7:G7"/>
    <mergeCell ref="B17:D17"/>
    <mergeCell ref="E17:G17"/>
    <mergeCell ref="H17:J17"/>
    <mergeCell ref="H20:J20"/>
    <mergeCell ref="B20:D20"/>
    <mergeCell ref="E20:G20"/>
    <mergeCell ref="H15:J15"/>
    <mergeCell ref="K15:M15"/>
    <mergeCell ref="N15:P15"/>
    <mergeCell ref="B9:D9"/>
    <mergeCell ref="B14:D14"/>
    <mergeCell ref="E14:G14"/>
    <mergeCell ref="B13:D13"/>
    <mergeCell ref="E13:G13"/>
    <mergeCell ref="H13:J13"/>
    <mergeCell ref="K13:M13"/>
    <mergeCell ref="N13:P13"/>
  </mergeCells>
  <printOptions horizontalCentered="1" verticalCentered="1"/>
  <pageMargins left="0" right="0" top="0" bottom="0" header="0" footer="0"/>
  <pageSetup paperSiz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zoomScale="80" zoomScaleNormal="80" workbookViewId="0">
      <selection activeCell="AB31" sqref="AB31"/>
    </sheetView>
  </sheetViews>
  <sheetFormatPr defaultRowHeight="15" x14ac:dyDescent="0.25"/>
  <cols>
    <col min="1" max="1" width="17.28515625" customWidth="1"/>
    <col min="2" max="2" width="7.7109375" customWidth="1"/>
    <col min="3" max="3" width="9" customWidth="1"/>
    <col min="4" max="4" width="9.5703125" customWidth="1"/>
    <col min="5" max="5" width="10.28515625" customWidth="1"/>
    <col min="6" max="6" width="7.28515625" customWidth="1"/>
    <col min="7" max="7" width="10.28515625" customWidth="1"/>
    <col min="8" max="8" width="10.140625" customWidth="1"/>
    <col min="10" max="10" width="7.7109375" customWidth="1"/>
    <col min="13" max="13" width="9.42578125" customWidth="1"/>
    <col min="18" max="18" width="7.85546875" customWidth="1"/>
  </cols>
  <sheetData>
    <row r="1" spans="1:29" x14ac:dyDescent="0.25">
      <c r="A1" s="3"/>
      <c r="B1" s="121" t="s">
        <v>36</v>
      </c>
      <c r="C1" s="122"/>
      <c r="D1" s="122"/>
      <c r="E1" s="122"/>
      <c r="F1" s="121" t="s">
        <v>37</v>
      </c>
      <c r="G1" s="122"/>
      <c r="H1" s="122"/>
      <c r="I1" s="123"/>
      <c r="J1" s="121" t="s">
        <v>38</v>
      </c>
      <c r="K1" s="122"/>
      <c r="L1" s="122"/>
      <c r="M1" s="123"/>
      <c r="N1" s="122" t="s">
        <v>20</v>
      </c>
      <c r="O1" s="122"/>
      <c r="P1" s="122"/>
      <c r="Q1" s="122"/>
      <c r="R1" s="121" t="s">
        <v>39</v>
      </c>
      <c r="S1" s="122"/>
      <c r="T1" s="122"/>
      <c r="U1" s="123"/>
      <c r="V1" s="120"/>
      <c r="W1" s="120"/>
      <c r="X1" s="120"/>
      <c r="Y1" s="120"/>
      <c r="Z1" s="120"/>
      <c r="AA1" s="120"/>
      <c r="AB1" s="120"/>
      <c r="AC1" s="120"/>
    </row>
    <row r="2" spans="1:29" x14ac:dyDescent="0.25">
      <c r="A2" s="4"/>
      <c r="B2" s="124"/>
      <c r="C2" s="125"/>
      <c r="D2" s="125"/>
      <c r="E2" s="125"/>
      <c r="F2" s="124"/>
      <c r="G2" s="125"/>
      <c r="H2" s="125"/>
      <c r="I2" s="126"/>
      <c r="J2" s="124"/>
      <c r="K2" s="125"/>
      <c r="L2" s="125"/>
      <c r="M2" s="126"/>
      <c r="N2" s="125"/>
      <c r="O2" s="125"/>
      <c r="P2" s="125"/>
      <c r="Q2" s="125"/>
      <c r="R2" s="124"/>
      <c r="S2" s="125"/>
      <c r="T2" s="125"/>
      <c r="U2" s="126"/>
      <c r="V2" s="120"/>
      <c r="W2" s="120"/>
      <c r="X2" s="120"/>
      <c r="Y2" s="120"/>
      <c r="Z2" s="120"/>
      <c r="AA2" s="120"/>
      <c r="AB2" s="120"/>
      <c r="AC2" s="120"/>
    </row>
    <row r="3" spans="1:29" x14ac:dyDescent="0.25">
      <c r="A3" s="4"/>
      <c r="B3" s="43" t="s">
        <v>0</v>
      </c>
      <c r="C3" s="6" t="s">
        <v>1</v>
      </c>
      <c r="D3" s="6" t="s">
        <v>2</v>
      </c>
      <c r="E3" s="6" t="s">
        <v>3</v>
      </c>
      <c r="F3" s="43" t="s">
        <v>4</v>
      </c>
      <c r="G3" s="6" t="s">
        <v>1</v>
      </c>
      <c r="H3" s="6" t="s">
        <v>5</v>
      </c>
      <c r="I3" s="33" t="s">
        <v>3</v>
      </c>
      <c r="J3" s="43" t="s">
        <v>0</v>
      </c>
      <c r="K3" s="6" t="s">
        <v>1</v>
      </c>
      <c r="L3" s="6" t="s">
        <v>2</v>
      </c>
      <c r="M3" s="33" t="s">
        <v>3</v>
      </c>
      <c r="N3" s="6" t="s">
        <v>4</v>
      </c>
      <c r="O3" s="6" t="s">
        <v>1</v>
      </c>
      <c r="P3" s="6" t="s">
        <v>5</v>
      </c>
      <c r="Q3" s="6" t="s">
        <v>3</v>
      </c>
      <c r="R3" s="43" t="s">
        <v>0</v>
      </c>
      <c r="S3" s="6" t="s">
        <v>1</v>
      </c>
      <c r="T3" s="6" t="s">
        <v>2</v>
      </c>
      <c r="U3" s="33" t="s">
        <v>3</v>
      </c>
      <c r="V3" s="25"/>
      <c r="W3" s="25"/>
      <c r="X3" s="25"/>
      <c r="Y3" s="25"/>
      <c r="Z3" s="25"/>
      <c r="AA3" s="25"/>
      <c r="AB3" s="25"/>
      <c r="AC3" s="25"/>
    </row>
    <row r="4" spans="1:29" x14ac:dyDescent="0.25">
      <c r="A4" s="7" t="s">
        <v>6</v>
      </c>
      <c r="B4" s="44"/>
      <c r="C4" s="5"/>
      <c r="D4" s="5"/>
      <c r="E4" s="5"/>
      <c r="F4" s="44"/>
      <c r="G4" s="5"/>
      <c r="H4" s="5"/>
      <c r="I4" s="34"/>
      <c r="J4" s="44"/>
      <c r="K4" s="5"/>
      <c r="L4" s="5"/>
      <c r="M4" s="34"/>
      <c r="N4" s="5"/>
      <c r="O4" s="5"/>
      <c r="P4" s="5"/>
      <c r="Q4" s="5"/>
      <c r="R4" s="44"/>
      <c r="S4" s="5"/>
      <c r="T4" s="5"/>
      <c r="U4" s="34"/>
      <c r="V4" s="26"/>
      <c r="W4" s="26"/>
      <c r="X4" s="26"/>
      <c r="Y4" s="26"/>
      <c r="Z4" s="26"/>
      <c r="AA4" s="26"/>
      <c r="AB4" s="26"/>
      <c r="AC4" s="26"/>
    </row>
    <row r="5" spans="1:29" x14ac:dyDescent="0.25">
      <c r="A5" s="8" t="s">
        <v>11</v>
      </c>
      <c r="B5" s="45" t="s">
        <v>7</v>
      </c>
      <c r="C5" s="9">
        <v>1200000</v>
      </c>
      <c r="D5" s="9">
        <v>3.5</v>
      </c>
      <c r="E5" s="10">
        <f>C5*D5</f>
        <v>4200000</v>
      </c>
      <c r="F5" s="45" t="s">
        <v>7</v>
      </c>
      <c r="G5" s="9">
        <v>900000</v>
      </c>
      <c r="H5" s="9">
        <v>4.5</v>
      </c>
      <c r="I5" s="35">
        <f>G5*H5</f>
        <v>4050000</v>
      </c>
      <c r="J5" s="45" t="s">
        <v>7</v>
      </c>
      <c r="K5" s="9">
        <v>3700000</v>
      </c>
      <c r="L5" s="9">
        <v>2.5</v>
      </c>
      <c r="M5" s="35">
        <f>K5*L5</f>
        <v>9250000</v>
      </c>
      <c r="N5" s="9" t="s">
        <v>7</v>
      </c>
      <c r="O5" s="9">
        <v>2700000</v>
      </c>
      <c r="P5" s="9">
        <v>3</v>
      </c>
      <c r="Q5" s="10">
        <f>O5*P5</f>
        <v>8100000</v>
      </c>
      <c r="R5" s="45" t="s">
        <v>7</v>
      </c>
      <c r="S5" s="9">
        <v>580000</v>
      </c>
      <c r="T5" s="9">
        <v>6</v>
      </c>
      <c r="U5" s="35">
        <f>S5*T5</f>
        <v>3480000</v>
      </c>
      <c r="V5" s="26"/>
      <c r="W5" s="26"/>
      <c r="X5" s="26"/>
      <c r="Y5" s="27"/>
      <c r="Z5" s="26"/>
      <c r="AA5" s="26"/>
      <c r="AB5" s="26"/>
      <c r="AC5" s="27"/>
    </row>
    <row r="6" spans="1:29" x14ac:dyDescent="0.25">
      <c r="A6" s="4"/>
      <c r="B6" s="45"/>
      <c r="C6" s="9"/>
      <c r="D6" s="9"/>
      <c r="E6" s="9"/>
      <c r="F6" s="45"/>
      <c r="G6" s="9"/>
      <c r="H6" s="9"/>
      <c r="I6" s="36"/>
      <c r="J6" s="45"/>
      <c r="K6" s="9"/>
      <c r="L6" s="9"/>
      <c r="M6" s="36"/>
      <c r="N6" s="9"/>
      <c r="O6" s="9"/>
      <c r="P6" s="9"/>
      <c r="Q6" s="9"/>
      <c r="R6" s="45"/>
      <c r="S6" s="9"/>
      <c r="T6" s="9"/>
      <c r="U6" s="36"/>
      <c r="V6" s="26"/>
      <c r="W6" s="26"/>
      <c r="X6" s="26"/>
      <c r="Y6" s="26"/>
      <c r="Z6" s="26"/>
      <c r="AA6" s="26"/>
      <c r="AB6" s="26"/>
      <c r="AC6" s="26"/>
    </row>
    <row r="7" spans="1:29" x14ac:dyDescent="0.25">
      <c r="A7" s="4" t="s">
        <v>53</v>
      </c>
      <c r="B7" s="45" t="s">
        <v>8</v>
      </c>
      <c r="C7" s="9">
        <v>764</v>
      </c>
      <c r="D7" s="9">
        <v>90</v>
      </c>
      <c r="E7" s="9">
        <f>C7*D7</f>
        <v>68760</v>
      </c>
      <c r="F7" s="45" t="s">
        <v>8</v>
      </c>
      <c r="G7" s="9">
        <v>672</v>
      </c>
      <c r="H7" s="9">
        <v>90</v>
      </c>
      <c r="I7" s="36">
        <f>G7*H7</f>
        <v>60480</v>
      </c>
      <c r="J7" s="45" t="s">
        <v>8</v>
      </c>
      <c r="K7" s="9">
        <v>1222</v>
      </c>
      <c r="L7" s="9">
        <v>90</v>
      </c>
      <c r="M7" s="36">
        <f>K7*L7</f>
        <v>109980</v>
      </c>
      <c r="N7" s="9" t="s">
        <v>8</v>
      </c>
      <c r="O7" s="9">
        <v>1253</v>
      </c>
      <c r="P7" s="9">
        <v>90</v>
      </c>
      <c r="Q7" s="9">
        <f>O7*P7</f>
        <v>112770</v>
      </c>
      <c r="R7" s="45" t="s">
        <v>8</v>
      </c>
      <c r="S7" s="9">
        <v>763</v>
      </c>
      <c r="T7" s="9">
        <v>90</v>
      </c>
      <c r="U7" s="36">
        <f>S7*T7</f>
        <v>68670</v>
      </c>
      <c r="V7" s="26"/>
      <c r="W7" s="26"/>
      <c r="X7" s="26"/>
      <c r="Y7" s="26"/>
      <c r="Z7" s="26"/>
      <c r="AA7" s="26"/>
      <c r="AB7" s="26"/>
      <c r="AC7" s="26"/>
    </row>
    <row r="8" spans="1:29" x14ac:dyDescent="0.25">
      <c r="A8" s="4" t="s">
        <v>9</v>
      </c>
      <c r="B8" s="45" t="s">
        <v>8</v>
      </c>
      <c r="C8" s="9">
        <v>4583</v>
      </c>
      <c r="D8" s="9">
        <v>85</v>
      </c>
      <c r="E8" s="9">
        <f>C8*D8</f>
        <v>389555</v>
      </c>
      <c r="F8" s="45" t="s">
        <v>8</v>
      </c>
      <c r="G8" s="9">
        <v>4033</v>
      </c>
      <c r="H8" s="9">
        <v>85</v>
      </c>
      <c r="I8" s="36">
        <f>G8*H8</f>
        <v>342805</v>
      </c>
      <c r="J8" s="45" t="s">
        <v>8</v>
      </c>
      <c r="K8" s="9">
        <v>7333</v>
      </c>
      <c r="L8" s="9">
        <v>85</v>
      </c>
      <c r="M8" s="36">
        <f>K8*L8</f>
        <v>623305</v>
      </c>
      <c r="N8" s="9" t="s">
        <v>8</v>
      </c>
      <c r="O8" s="9">
        <v>7517</v>
      </c>
      <c r="P8" s="9">
        <v>85</v>
      </c>
      <c r="Q8" s="9">
        <f>O8*P8</f>
        <v>638945</v>
      </c>
      <c r="R8" s="45" t="s">
        <v>8</v>
      </c>
      <c r="S8" s="9">
        <v>4583</v>
      </c>
      <c r="T8" s="9">
        <v>85</v>
      </c>
      <c r="U8" s="36">
        <f>S8*T8</f>
        <v>389555</v>
      </c>
      <c r="V8" s="26"/>
      <c r="W8" s="26"/>
      <c r="X8" s="26"/>
      <c r="Y8" s="26"/>
      <c r="Z8" s="26"/>
      <c r="AA8" s="26"/>
      <c r="AB8" s="26"/>
      <c r="AC8" s="26"/>
    </row>
    <row r="9" spans="1:29" x14ac:dyDescent="0.25">
      <c r="A9" s="4" t="s">
        <v>10</v>
      </c>
      <c r="B9" s="45" t="s">
        <v>8</v>
      </c>
      <c r="C9" s="12">
        <v>2555</v>
      </c>
      <c r="D9" s="9">
        <v>20</v>
      </c>
      <c r="E9" s="9">
        <f>C9*D9</f>
        <v>51100</v>
      </c>
      <c r="F9" s="45" t="s">
        <v>8</v>
      </c>
      <c r="G9" s="12">
        <v>2248</v>
      </c>
      <c r="H9" s="9">
        <v>20</v>
      </c>
      <c r="I9" s="36">
        <f>G9*H9</f>
        <v>44960</v>
      </c>
      <c r="J9" s="45" t="s">
        <v>8</v>
      </c>
      <c r="K9" s="12">
        <v>4089</v>
      </c>
      <c r="L9" s="9">
        <v>20</v>
      </c>
      <c r="M9" s="36">
        <f>K9*L9</f>
        <v>81780</v>
      </c>
      <c r="N9" s="9" t="s">
        <v>8</v>
      </c>
      <c r="O9" s="12">
        <v>4191</v>
      </c>
      <c r="P9" s="9">
        <v>20</v>
      </c>
      <c r="Q9" s="9">
        <f>O9*P9</f>
        <v>83820</v>
      </c>
      <c r="R9" s="45" t="s">
        <v>8</v>
      </c>
      <c r="S9" s="12">
        <v>2556</v>
      </c>
      <c r="T9" s="9">
        <v>20</v>
      </c>
      <c r="U9" s="36">
        <f>S9*T9</f>
        <v>51120</v>
      </c>
      <c r="V9" s="26"/>
      <c r="W9" s="26"/>
      <c r="X9" s="26"/>
      <c r="Y9" s="26"/>
      <c r="Z9" s="26"/>
      <c r="AA9" s="26"/>
      <c r="AB9" s="26"/>
      <c r="AC9" s="26"/>
    </row>
    <row r="10" spans="1:29" x14ac:dyDescent="0.25">
      <c r="A10" s="8" t="s">
        <v>12</v>
      </c>
      <c r="B10" s="72"/>
      <c r="C10" s="73"/>
      <c r="D10" s="73"/>
      <c r="E10" s="74">
        <f>SUM(E7:E9)</f>
        <v>509415</v>
      </c>
      <c r="F10" s="72"/>
      <c r="G10" s="73"/>
      <c r="H10" s="73"/>
      <c r="I10" s="75">
        <f>SUM(I7:I9)</f>
        <v>448245</v>
      </c>
      <c r="J10" s="72"/>
      <c r="K10" s="73"/>
      <c r="L10" s="73"/>
      <c r="M10" s="75">
        <f>SUM(M7:M9)</f>
        <v>815065</v>
      </c>
      <c r="N10" s="73"/>
      <c r="O10" s="73"/>
      <c r="P10" s="73"/>
      <c r="Q10" s="74">
        <f>SUM(Q7:Q9)</f>
        <v>835535</v>
      </c>
      <c r="R10" s="72"/>
      <c r="S10" s="73"/>
      <c r="T10" s="73"/>
      <c r="U10" s="75">
        <f>SUM(U7:U9)</f>
        <v>509345</v>
      </c>
      <c r="V10" s="26"/>
      <c r="W10" s="26"/>
      <c r="X10" s="26"/>
      <c r="Y10" s="27"/>
      <c r="Z10" s="26"/>
      <c r="AA10" s="26"/>
      <c r="AB10" s="26"/>
      <c r="AC10" s="27"/>
    </row>
    <row r="11" spans="1:29" x14ac:dyDescent="0.25">
      <c r="A11" s="8"/>
      <c r="B11" s="45"/>
      <c r="C11" s="9"/>
      <c r="D11" s="9"/>
      <c r="E11" s="10"/>
      <c r="F11" s="45"/>
      <c r="G11" s="9"/>
      <c r="H11" s="9"/>
      <c r="I11" s="35"/>
      <c r="J11" s="45"/>
      <c r="K11" s="9"/>
      <c r="L11" s="9"/>
      <c r="M11" s="35"/>
      <c r="N11" s="9"/>
      <c r="O11" s="9"/>
      <c r="P11" s="9"/>
      <c r="Q11" s="10"/>
      <c r="R11" s="45"/>
      <c r="S11" s="9"/>
      <c r="T11" s="9"/>
      <c r="U11" s="35"/>
      <c r="V11" s="26"/>
      <c r="W11" s="26"/>
      <c r="X11" s="26"/>
      <c r="Y11" s="27"/>
      <c r="Z11" s="26"/>
      <c r="AA11" s="26"/>
      <c r="AB11" s="26"/>
      <c r="AC11" s="27"/>
    </row>
    <row r="12" spans="1:29" x14ac:dyDescent="0.25">
      <c r="A12" s="8" t="s">
        <v>21</v>
      </c>
      <c r="B12" s="46" t="s">
        <v>22</v>
      </c>
      <c r="C12" s="12"/>
      <c r="D12" s="12">
        <v>20</v>
      </c>
      <c r="E12" s="10">
        <f>C12*D12</f>
        <v>0</v>
      </c>
      <c r="F12" s="46" t="s">
        <v>22</v>
      </c>
      <c r="G12" s="12"/>
      <c r="H12" s="12">
        <v>20</v>
      </c>
      <c r="I12" s="35">
        <f>G12*H12</f>
        <v>0</v>
      </c>
      <c r="J12" s="46" t="s">
        <v>22</v>
      </c>
      <c r="K12" s="12"/>
      <c r="L12" s="12">
        <v>20</v>
      </c>
      <c r="M12" s="35">
        <f>K12*L12</f>
        <v>0</v>
      </c>
      <c r="N12" s="12" t="s">
        <v>22</v>
      </c>
      <c r="O12" s="12"/>
      <c r="P12" s="12">
        <v>20</v>
      </c>
      <c r="Q12" s="10">
        <f>O12*P12</f>
        <v>0</v>
      </c>
      <c r="R12" s="46" t="s">
        <v>22</v>
      </c>
      <c r="S12" s="12"/>
      <c r="T12" s="12">
        <v>20</v>
      </c>
      <c r="U12" s="35">
        <f>S12*T12</f>
        <v>0</v>
      </c>
      <c r="V12" s="26"/>
      <c r="W12" s="26"/>
      <c r="X12" s="26"/>
      <c r="Y12" s="27"/>
      <c r="Z12" s="26"/>
      <c r="AA12" s="26"/>
      <c r="AB12" s="26"/>
      <c r="AC12" s="27"/>
    </row>
    <row r="13" spans="1:29" x14ac:dyDescent="0.25">
      <c r="A13" s="8" t="s">
        <v>23</v>
      </c>
      <c r="B13" s="46" t="s">
        <v>24</v>
      </c>
      <c r="C13" s="12"/>
      <c r="D13" s="12">
        <v>65</v>
      </c>
      <c r="E13" s="10">
        <f>C13*D13</f>
        <v>0</v>
      </c>
      <c r="F13" s="46" t="s">
        <v>24</v>
      </c>
      <c r="G13" s="12"/>
      <c r="H13" s="12">
        <v>65</v>
      </c>
      <c r="I13" s="35">
        <f>G13*H13</f>
        <v>0</v>
      </c>
      <c r="J13" s="46" t="s">
        <v>24</v>
      </c>
      <c r="K13" s="12"/>
      <c r="L13" s="12">
        <v>65</v>
      </c>
      <c r="M13" s="35">
        <f>K13*L13</f>
        <v>0</v>
      </c>
      <c r="N13" s="12" t="s">
        <v>24</v>
      </c>
      <c r="O13" s="12"/>
      <c r="P13" s="12">
        <v>65</v>
      </c>
      <c r="Q13" s="10">
        <f>O13*P13</f>
        <v>0</v>
      </c>
      <c r="R13" s="46" t="s">
        <v>24</v>
      </c>
      <c r="S13" s="12"/>
      <c r="T13" s="12">
        <v>65</v>
      </c>
      <c r="U13" s="35">
        <f>S13*T13</f>
        <v>0</v>
      </c>
      <c r="V13" s="26"/>
      <c r="W13" s="26"/>
      <c r="X13" s="26"/>
      <c r="Y13" s="27"/>
      <c r="Z13" s="26"/>
      <c r="AA13" s="26"/>
      <c r="AB13" s="26"/>
      <c r="AC13" s="27"/>
    </row>
    <row r="14" spans="1:29" x14ac:dyDescent="0.25">
      <c r="A14" s="8"/>
      <c r="B14" s="45"/>
      <c r="C14" s="9"/>
      <c r="D14" s="9"/>
      <c r="E14" s="10"/>
      <c r="F14" s="45"/>
      <c r="G14" s="9"/>
      <c r="H14" s="9"/>
      <c r="I14" s="35"/>
      <c r="J14" s="45"/>
      <c r="K14" s="9"/>
      <c r="L14" s="9"/>
      <c r="M14" s="35"/>
      <c r="N14" s="9"/>
      <c r="O14" s="9"/>
      <c r="P14" s="9"/>
      <c r="Q14" s="10"/>
      <c r="R14" s="45"/>
      <c r="S14" s="9"/>
      <c r="T14" s="9"/>
      <c r="U14" s="35"/>
      <c r="V14" s="26"/>
      <c r="W14" s="26"/>
      <c r="X14" s="26"/>
      <c r="Y14" s="27"/>
      <c r="Z14" s="26"/>
      <c r="AA14" s="26"/>
      <c r="AB14" s="26"/>
      <c r="AC14" s="27"/>
    </row>
    <row r="15" spans="1:29" x14ac:dyDescent="0.25">
      <c r="A15" s="51" t="s">
        <v>27</v>
      </c>
      <c r="B15" s="47"/>
      <c r="C15" s="31"/>
      <c r="D15" s="31"/>
      <c r="E15" s="32"/>
      <c r="F15" s="47"/>
      <c r="G15" s="31"/>
      <c r="H15" s="31"/>
      <c r="I15" s="37"/>
      <c r="J15" s="47"/>
      <c r="K15" s="31"/>
      <c r="L15" s="31"/>
      <c r="M15" s="37"/>
      <c r="N15" s="31"/>
      <c r="O15" s="31"/>
      <c r="P15" s="31"/>
      <c r="Q15" s="41"/>
      <c r="R15" s="47"/>
      <c r="S15" s="31"/>
      <c r="T15" s="31"/>
      <c r="U15" s="37"/>
      <c r="V15" s="26"/>
      <c r="W15" s="26"/>
      <c r="X15" s="26"/>
      <c r="Y15" s="27"/>
      <c r="Z15" s="26"/>
      <c r="AA15" s="26"/>
      <c r="AB15" s="26"/>
      <c r="AC15" s="27"/>
    </row>
    <row r="16" spans="1:29" x14ac:dyDescent="0.25">
      <c r="A16" s="52" t="s">
        <v>48</v>
      </c>
      <c r="B16" s="48" t="s">
        <v>13</v>
      </c>
      <c r="C16" s="28">
        <v>0</v>
      </c>
      <c r="D16" s="28">
        <v>150000</v>
      </c>
      <c r="E16" s="29">
        <f>C16*D16</f>
        <v>0</v>
      </c>
      <c r="F16" s="48" t="s">
        <v>13</v>
      </c>
      <c r="G16" s="28">
        <v>0</v>
      </c>
      <c r="H16" s="28">
        <v>150000</v>
      </c>
      <c r="I16" s="38">
        <f>G16*H16</f>
        <v>0</v>
      </c>
      <c r="J16" s="48" t="s">
        <v>13</v>
      </c>
      <c r="K16" s="28">
        <v>2</v>
      </c>
      <c r="L16" s="30">
        <v>150000</v>
      </c>
      <c r="M16" s="38">
        <f>K16*L16</f>
        <v>300000</v>
      </c>
      <c r="N16" s="28" t="s">
        <v>13</v>
      </c>
      <c r="O16" s="28">
        <v>5</v>
      </c>
      <c r="P16" s="28">
        <v>150000</v>
      </c>
      <c r="Q16" s="42">
        <f>O16*P16</f>
        <v>750000</v>
      </c>
      <c r="R16" s="48" t="s">
        <v>13</v>
      </c>
      <c r="S16" s="28">
        <v>0</v>
      </c>
      <c r="T16" s="30">
        <v>150000</v>
      </c>
      <c r="U16" s="38">
        <f>S16*T16</f>
        <v>0</v>
      </c>
      <c r="V16" s="26"/>
      <c r="W16" s="26"/>
      <c r="X16" s="26"/>
      <c r="Y16" s="27"/>
      <c r="Z16" s="26"/>
      <c r="AA16" s="26"/>
      <c r="AB16" s="26"/>
      <c r="AC16" s="27"/>
    </row>
    <row r="17" spans="1:29" x14ac:dyDescent="0.25">
      <c r="A17" s="52" t="s">
        <v>51</v>
      </c>
      <c r="B17" s="48" t="s">
        <v>13</v>
      </c>
      <c r="C17" s="28">
        <v>0</v>
      </c>
      <c r="D17" s="28">
        <v>20000</v>
      </c>
      <c r="E17" s="29">
        <f>D17*C17</f>
        <v>0</v>
      </c>
      <c r="F17" s="48" t="s">
        <v>13</v>
      </c>
      <c r="G17" s="28">
        <v>0</v>
      </c>
      <c r="H17" s="28">
        <v>20000</v>
      </c>
      <c r="I17" s="38">
        <f>H17*G17</f>
        <v>0</v>
      </c>
      <c r="J17" s="48" t="s">
        <v>13</v>
      </c>
      <c r="K17" s="28">
        <v>2</v>
      </c>
      <c r="L17" s="30">
        <v>20000</v>
      </c>
      <c r="M17" s="38">
        <f>L17*K17</f>
        <v>40000</v>
      </c>
      <c r="N17" s="28" t="s">
        <v>13</v>
      </c>
      <c r="O17" s="28">
        <v>2</v>
      </c>
      <c r="P17" s="28">
        <v>20000</v>
      </c>
      <c r="Q17" s="42">
        <f>P17*O17</f>
        <v>40000</v>
      </c>
      <c r="R17" s="48" t="s">
        <v>13</v>
      </c>
      <c r="S17" s="28"/>
      <c r="T17" s="30">
        <v>20000</v>
      </c>
      <c r="U17" s="38">
        <f>T17*S17</f>
        <v>0</v>
      </c>
      <c r="V17" s="26"/>
      <c r="W17" s="26"/>
      <c r="X17" s="26"/>
      <c r="Y17" s="27"/>
      <c r="Z17" s="26"/>
      <c r="AA17" s="26"/>
      <c r="AB17" s="26"/>
      <c r="AC17" s="27"/>
    </row>
    <row r="18" spans="1:29" x14ac:dyDescent="0.25">
      <c r="A18" s="52" t="s">
        <v>47</v>
      </c>
      <c r="B18" s="50" t="s">
        <v>40</v>
      </c>
      <c r="C18" s="28">
        <v>15.8</v>
      </c>
      <c r="D18" s="30">
        <v>10000</v>
      </c>
      <c r="E18" s="29">
        <f>D18*C18</f>
        <v>158000</v>
      </c>
      <c r="F18" s="50" t="s">
        <v>40</v>
      </c>
      <c r="G18" s="28">
        <v>11</v>
      </c>
      <c r="H18" s="30">
        <v>10000</v>
      </c>
      <c r="I18" s="38">
        <f>H18*G18</f>
        <v>110000</v>
      </c>
      <c r="J18" s="48" t="s">
        <v>40</v>
      </c>
      <c r="K18" s="28">
        <v>30.3</v>
      </c>
      <c r="L18" s="30">
        <v>10000</v>
      </c>
      <c r="M18" s="38">
        <f>L18*K18</f>
        <v>303000</v>
      </c>
      <c r="N18" s="30" t="s">
        <v>40</v>
      </c>
      <c r="O18" s="28">
        <v>32.5</v>
      </c>
      <c r="P18" s="30">
        <v>10000</v>
      </c>
      <c r="Q18" s="42">
        <f>P18*O18</f>
        <v>325000</v>
      </c>
      <c r="R18" s="48" t="s">
        <v>40</v>
      </c>
      <c r="S18" s="28">
        <v>11.6</v>
      </c>
      <c r="T18" s="30">
        <v>10000</v>
      </c>
      <c r="U18" s="38">
        <f>S18*T18</f>
        <v>116000</v>
      </c>
      <c r="V18" s="26"/>
      <c r="W18" s="26"/>
      <c r="X18" s="26"/>
      <c r="Y18" s="27"/>
      <c r="Z18" s="26"/>
      <c r="AA18" s="26"/>
      <c r="AB18" s="26"/>
      <c r="AC18" s="27"/>
    </row>
    <row r="19" spans="1:29" x14ac:dyDescent="0.25">
      <c r="A19" s="52" t="s">
        <v>52</v>
      </c>
      <c r="B19" s="50"/>
      <c r="C19" s="28"/>
      <c r="D19" s="30"/>
      <c r="E19" s="29">
        <f>SUM(E16:E18)*0.15</f>
        <v>23700</v>
      </c>
      <c r="F19" s="50"/>
      <c r="G19" s="28"/>
      <c r="H19" s="30"/>
      <c r="I19" s="38">
        <f>SUM(I16:I18)*0.15</f>
        <v>16500</v>
      </c>
      <c r="J19" s="48"/>
      <c r="K19" s="28"/>
      <c r="L19" s="30"/>
      <c r="M19" s="38">
        <f>SUM(M16:M18)*0.15</f>
        <v>96450</v>
      </c>
      <c r="N19" s="30"/>
      <c r="O19" s="28"/>
      <c r="P19" s="30"/>
      <c r="Q19" s="42">
        <f>SUM(Q16:Q18)*0.15</f>
        <v>167250</v>
      </c>
      <c r="R19" s="48"/>
      <c r="S19" s="28"/>
      <c r="T19" s="30"/>
      <c r="U19" s="38">
        <f>SUM(U16:U18)*0.15</f>
        <v>17400</v>
      </c>
      <c r="V19" s="26"/>
      <c r="W19" s="26"/>
      <c r="X19" s="26"/>
      <c r="Y19" s="27"/>
      <c r="Z19" s="26"/>
      <c r="AA19" s="26"/>
      <c r="AB19" s="26"/>
      <c r="AC19" s="27"/>
    </row>
    <row r="20" spans="1:29" x14ac:dyDescent="0.25">
      <c r="A20" s="53" t="s">
        <v>18</v>
      </c>
      <c r="B20" s="65"/>
      <c r="C20" s="66"/>
      <c r="D20" s="67"/>
      <c r="E20" s="68">
        <f>SUM(E16:E19)</f>
        <v>181700</v>
      </c>
      <c r="F20" s="65"/>
      <c r="G20" s="66"/>
      <c r="H20" s="67"/>
      <c r="I20" s="69">
        <f>SUM(I16:I19)</f>
        <v>126500</v>
      </c>
      <c r="J20" s="70"/>
      <c r="K20" s="66"/>
      <c r="L20" s="67"/>
      <c r="M20" s="69">
        <f>SUM(M16:M19)</f>
        <v>739450</v>
      </c>
      <c r="N20" s="67"/>
      <c r="O20" s="66"/>
      <c r="P20" s="67"/>
      <c r="Q20" s="71">
        <f>SUM(Q16:Q19)</f>
        <v>1282250</v>
      </c>
      <c r="R20" s="70"/>
      <c r="S20" s="66"/>
      <c r="T20" s="67"/>
      <c r="U20" s="69">
        <f>U16+U18+U19</f>
        <v>133400</v>
      </c>
      <c r="V20" s="26"/>
      <c r="W20" s="26"/>
      <c r="X20" s="26"/>
      <c r="Y20" s="27"/>
      <c r="Z20" s="26"/>
      <c r="AA20" s="26"/>
      <c r="AB20" s="26"/>
      <c r="AC20" s="27"/>
    </row>
    <row r="21" spans="1:29" x14ac:dyDescent="0.25">
      <c r="A21" s="8"/>
      <c r="B21" s="46"/>
      <c r="C21" s="9"/>
      <c r="D21" s="12"/>
      <c r="E21" s="10"/>
      <c r="F21" s="46"/>
      <c r="G21" s="9"/>
      <c r="H21" s="12"/>
      <c r="I21" s="35"/>
      <c r="J21" s="45"/>
      <c r="K21" s="9"/>
      <c r="L21" s="12"/>
      <c r="M21" s="35"/>
      <c r="N21" s="12"/>
      <c r="O21" s="9"/>
      <c r="P21" s="12"/>
      <c r="Q21" s="10"/>
      <c r="R21" s="45"/>
      <c r="S21" s="9"/>
      <c r="T21" s="12"/>
      <c r="U21" s="35"/>
      <c r="V21" s="26"/>
      <c r="W21" s="26"/>
      <c r="X21" s="26"/>
      <c r="Y21" s="27"/>
      <c r="Z21" s="26"/>
      <c r="AA21" s="26"/>
      <c r="AB21" s="26"/>
      <c r="AC21" s="27"/>
    </row>
    <row r="22" spans="1:29" x14ac:dyDescent="0.25">
      <c r="A22" s="54" t="s">
        <v>41</v>
      </c>
      <c r="B22" s="55"/>
      <c r="C22" s="56"/>
      <c r="D22" s="56"/>
      <c r="E22" s="57"/>
      <c r="F22" s="55"/>
      <c r="G22" s="56"/>
      <c r="H22" s="56"/>
      <c r="I22" s="58"/>
      <c r="J22" s="55"/>
      <c r="K22" s="56"/>
      <c r="L22" s="56"/>
      <c r="M22" s="58"/>
      <c r="N22" s="56"/>
      <c r="O22" s="56"/>
      <c r="P22" s="56"/>
      <c r="Q22" s="57"/>
      <c r="R22" s="55"/>
      <c r="S22" s="56"/>
      <c r="T22" s="56"/>
      <c r="U22" s="58"/>
      <c r="V22" s="26"/>
      <c r="W22" s="26"/>
      <c r="X22" s="26"/>
      <c r="Y22" s="26"/>
      <c r="Z22" s="26"/>
      <c r="AA22" s="26"/>
      <c r="AB22" s="26"/>
      <c r="AC22" s="26"/>
    </row>
    <row r="23" spans="1:29" x14ac:dyDescent="0.25">
      <c r="A23" s="59" t="s">
        <v>43</v>
      </c>
      <c r="B23" s="45" t="s">
        <v>22</v>
      </c>
      <c r="C23" s="9">
        <v>1000</v>
      </c>
      <c r="D23" s="9">
        <v>30</v>
      </c>
      <c r="E23" s="11">
        <f>C23*D23</f>
        <v>30000</v>
      </c>
      <c r="F23" s="45" t="s">
        <v>22</v>
      </c>
      <c r="G23" s="9">
        <v>1000</v>
      </c>
      <c r="H23" s="9">
        <v>30</v>
      </c>
      <c r="I23" s="39">
        <f>G23*H23</f>
        <v>30000</v>
      </c>
      <c r="J23" s="45" t="s">
        <v>22</v>
      </c>
      <c r="K23" s="9">
        <v>1200</v>
      </c>
      <c r="L23" s="9">
        <v>30</v>
      </c>
      <c r="M23" s="39">
        <f>K23*L23</f>
        <v>36000</v>
      </c>
      <c r="N23" s="9" t="s">
        <v>22</v>
      </c>
      <c r="O23" s="9">
        <v>1000</v>
      </c>
      <c r="P23" s="9">
        <v>30</v>
      </c>
      <c r="Q23" s="11">
        <f>O23*P23</f>
        <v>30000</v>
      </c>
      <c r="R23" s="45" t="s">
        <v>22</v>
      </c>
      <c r="S23" s="9">
        <v>1500</v>
      </c>
      <c r="T23" s="9">
        <v>30</v>
      </c>
      <c r="U23" s="39">
        <f>S23*T23</f>
        <v>45000</v>
      </c>
      <c r="V23" s="26"/>
      <c r="W23" s="26"/>
      <c r="X23" s="26"/>
      <c r="Y23" s="26"/>
      <c r="Z23" s="26"/>
      <c r="AA23" s="26"/>
      <c r="AB23" s="26"/>
      <c r="AC23" s="26"/>
    </row>
    <row r="24" spans="1:29" x14ac:dyDescent="0.25">
      <c r="A24" s="59" t="s">
        <v>44</v>
      </c>
      <c r="B24" s="45" t="s">
        <v>22</v>
      </c>
      <c r="C24" s="9">
        <v>1000</v>
      </c>
      <c r="D24" s="9">
        <v>40</v>
      </c>
      <c r="E24" s="11">
        <f>C24*D24</f>
        <v>40000</v>
      </c>
      <c r="F24" s="45" t="s">
        <v>22</v>
      </c>
      <c r="G24" s="9">
        <v>1000</v>
      </c>
      <c r="H24" s="9">
        <v>40</v>
      </c>
      <c r="I24" s="39">
        <f t="shared" ref="I24:I25" si="0">G24*H24</f>
        <v>40000</v>
      </c>
      <c r="J24" s="45" t="s">
        <v>22</v>
      </c>
      <c r="K24" s="9">
        <v>1200</v>
      </c>
      <c r="L24" s="9">
        <v>40</v>
      </c>
      <c r="M24" s="39">
        <f t="shared" ref="M24:M25" si="1">K24*L24</f>
        <v>48000</v>
      </c>
      <c r="N24" s="9" t="s">
        <v>22</v>
      </c>
      <c r="O24" s="9">
        <v>1000</v>
      </c>
      <c r="P24" s="9">
        <v>40</v>
      </c>
      <c r="Q24" s="11">
        <f t="shared" ref="Q24:Q25" si="2">O24*P24</f>
        <v>40000</v>
      </c>
      <c r="R24" s="45" t="s">
        <v>22</v>
      </c>
      <c r="S24" s="9">
        <v>1500</v>
      </c>
      <c r="T24" s="9">
        <v>40</v>
      </c>
      <c r="U24" s="39">
        <f t="shared" ref="U24:U25" si="3">S24*T24</f>
        <v>60000</v>
      </c>
      <c r="V24" s="26"/>
      <c r="W24" s="26"/>
      <c r="X24" s="26"/>
      <c r="Y24" s="26"/>
      <c r="Z24" s="26"/>
      <c r="AA24" s="26"/>
      <c r="AB24" s="26"/>
      <c r="AC24" s="26"/>
    </row>
    <row r="25" spans="1:29" x14ac:dyDescent="0.25">
      <c r="A25" s="59" t="s">
        <v>42</v>
      </c>
      <c r="B25" s="45" t="s">
        <v>22</v>
      </c>
      <c r="C25" s="9">
        <v>1000</v>
      </c>
      <c r="D25" s="9">
        <v>40</v>
      </c>
      <c r="E25" s="11">
        <f>C25*D25</f>
        <v>40000</v>
      </c>
      <c r="F25" s="45" t="s">
        <v>22</v>
      </c>
      <c r="G25" s="9">
        <v>1000</v>
      </c>
      <c r="H25" s="9">
        <v>40</v>
      </c>
      <c r="I25" s="39">
        <f t="shared" si="0"/>
        <v>40000</v>
      </c>
      <c r="J25" s="45" t="s">
        <v>22</v>
      </c>
      <c r="K25" s="9">
        <v>1200</v>
      </c>
      <c r="L25" s="9">
        <v>40</v>
      </c>
      <c r="M25" s="39">
        <f t="shared" si="1"/>
        <v>48000</v>
      </c>
      <c r="N25" s="9" t="s">
        <v>22</v>
      </c>
      <c r="O25" s="9">
        <v>1000</v>
      </c>
      <c r="P25" s="9">
        <v>40</v>
      </c>
      <c r="Q25" s="11">
        <f t="shared" si="2"/>
        <v>40000</v>
      </c>
      <c r="R25" s="45" t="s">
        <v>22</v>
      </c>
      <c r="S25" s="9">
        <v>1500</v>
      </c>
      <c r="T25" s="9">
        <v>40</v>
      </c>
      <c r="U25" s="39">
        <f t="shared" si="3"/>
        <v>60000</v>
      </c>
      <c r="V25" s="26"/>
      <c r="W25" s="26"/>
      <c r="X25" s="26"/>
      <c r="Y25" s="26"/>
      <c r="Z25" s="26"/>
      <c r="AA25" s="26"/>
      <c r="AB25" s="26"/>
      <c r="AC25" s="26"/>
    </row>
    <row r="26" spans="1:29" x14ac:dyDescent="0.25">
      <c r="A26" s="59" t="s">
        <v>45</v>
      </c>
      <c r="B26" s="46" t="s">
        <v>46</v>
      </c>
      <c r="C26" s="12">
        <v>0</v>
      </c>
      <c r="D26" s="12">
        <v>10000</v>
      </c>
      <c r="E26" s="11">
        <f>D26*C26</f>
        <v>0</v>
      </c>
      <c r="F26" s="46" t="s">
        <v>46</v>
      </c>
      <c r="G26" s="12">
        <v>0</v>
      </c>
      <c r="H26" s="12">
        <v>10000</v>
      </c>
      <c r="I26" s="39">
        <f>H26*G26</f>
        <v>0</v>
      </c>
      <c r="J26" s="45" t="s">
        <v>46</v>
      </c>
      <c r="K26" s="12">
        <v>0</v>
      </c>
      <c r="L26" s="12">
        <v>10000</v>
      </c>
      <c r="M26" s="39">
        <f>K26*L26</f>
        <v>0</v>
      </c>
      <c r="N26" s="12" t="s">
        <v>46</v>
      </c>
      <c r="O26" s="12">
        <v>0</v>
      </c>
      <c r="P26" s="12">
        <v>10000</v>
      </c>
      <c r="Q26" s="11">
        <f>P26*O26</f>
        <v>0</v>
      </c>
      <c r="R26" s="45" t="s">
        <v>46</v>
      </c>
      <c r="S26" s="12">
        <v>3</v>
      </c>
      <c r="T26" s="12">
        <v>10000</v>
      </c>
      <c r="U26" s="39">
        <f>T26*S26</f>
        <v>30000</v>
      </c>
      <c r="V26" s="26"/>
      <c r="W26" s="26"/>
      <c r="X26" s="26"/>
      <c r="Y26" s="26"/>
      <c r="Z26" s="26"/>
      <c r="AA26" s="26"/>
      <c r="AB26" s="26"/>
      <c r="AC26" s="26"/>
    </row>
    <row r="27" spans="1:29" x14ac:dyDescent="0.25">
      <c r="A27" s="59" t="s">
        <v>54</v>
      </c>
      <c r="B27" s="46"/>
      <c r="C27" s="9"/>
      <c r="D27" s="12"/>
      <c r="E27" s="11">
        <f>(SUM(E23:E26)*0.15)</f>
        <v>16500</v>
      </c>
      <c r="F27" s="46"/>
      <c r="G27" s="9"/>
      <c r="H27" s="12"/>
      <c r="I27" s="39">
        <f>SUM(I23:I26)*0.15</f>
        <v>16500</v>
      </c>
      <c r="J27" s="45"/>
      <c r="K27" s="9"/>
      <c r="L27" s="12"/>
      <c r="M27" s="39">
        <f>SUM(M23:M26)*0.15</f>
        <v>19800</v>
      </c>
      <c r="N27" s="12"/>
      <c r="O27" s="9"/>
      <c r="P27" s="12"/>
      <c r="Q27" s="11">
        <f>SUM(Q23:Q26)*0.15</f>
        <v>16500</v>
      </c>
      <c r="R27" s="45"/>
      <c r="S27" s="12"/>
      <c r="T27" s="12"/>
      <c r="U27" s="39">
        <f>SUM(U23:U26)*0.15</f>
        <v>29250</v>
      </c>
      <c r="V27" s="26"/>
      <c r="W27" s="26"/>
      <c r="X27" s="26"/>
      <c r="Y27" s="26"/>
      <c r="Z27" s="26"/>
      <c r="AA27" s="26"/>
      <c r="AB27" s="26"/>
      <c r="AC27" s="26"/>
    </row>
    <row r="28" spans="1:29" x14ac:dyDescent="0.25">
      <c r="A28" s="60" t="s">
        <v>35</v>
      </c>
      <c r="B28" s="61"/>
      <c r="C28" s="62"/>
      <c r="D28" s="62"/>
      <c r="E28" s="63">
        <f>E23+E24+E25+E26+E27</f>
        <v>126500</v>
      </c>
      <c r="F28" s="61"/>
      <c r="G28" s="62"/>
      <c r="H28" s="62"/>
      <c r="I28" s="64">
        <f>I23+I24+I25+I26+I27</f>
        <v>126500</v>
      </c>
      <c r="J28" s="61"/>
      <c r="K28" s="62"/>
      <c r="L28" s="62"/>
      <c r="M28" s="64">
        <f>M23+M24+M25+M26+M27</f>
        <v>151800</v>
      </c>
      <c r="N28" s="62"/>
      <c r="O28" s="62"/>
      <c r="P28" s="62"/>
      <c r="Q28" s="63">
        <f>Q23+Q24+Q25+Q26+Q27</f>
        <v>126500</v>
      </c>
      <c r="R28" s="61"/>
      <c r="S28" s="62"/>
      <c r="T28" s="62"/>
      <c r="U28" s="64">
        <f>U23+U24+U25+U26+U27</f>
        <v>224250</v>
      </c>
      <c r="V28" s="26"/>
      <c r="W28" s="26"/>
      <c r="X28" s="26"/>
      <c r="Y28" s="27"/>
      <c r="Z28" s="26"/>
      <c r="AA28" s="26"/>
      <c r="AB28" s="26"/>
      <c r="AC28" s="27"/>
    </row>
    <row r="29" spans="1:29" x14ac:dyDescent="0.25">
      <c r="A29" s="8"/>
      <c r="B29" s="45"/>
      <c r="C29" s="9"/>
      <c r="D29" s="9"/>
      <c r="E29" s="10"/>
      <c r="F29" s="45"/>
      <c r="G29" s="9"/>
      <c r="H29" s="9"/>
      <c r="I29" s="35"/>
      <c r="J29" s="45"/>
      <c r="K29" s="9"/>
      <c r="L29" s="9"/>
      <c r="M29" s="35"/>
      <c r="N29" s="9"/>
      <c r="O29" s="9"/>
      <c r="P29" s="9"/>
      <c r="Q29" s="10"/>
      <c r="R29" s="45"/>
      <c r="S29" s="9"/>
      <c r="T29" s="9"/>
      <c r="U29" s="35"/>
      <c r="V29" s="26"/>
      <c r="W29" s="26"/>
      <c r="X29" s="26"/>
      <c r="Y29" s="27"/>
      <c r="Z29" s="26"/>
      <c r="AA29" s="26"/>
      <c r="AB29" s="26"/>
      <c r="AC29" s="27"/>
    </row>
    <row r="30" spans="1:29" x14ac:dyDescent="0.25">
      <c r="A30" s="8" t="s">
        <v>28</v>
      </c>
      <c r="B30" s="45" t="s">
        <v>22</v>
      </c>
      <c r="C30" s="9">
        <v>1200</v>
      </c>
      <c r="D30" s="9">
        <v>700</v>
      </c>
      <c r="E30" s="10">
        <f>C30*D30</f>
        <v>840000</v>
      </c>
      <c r="F30" s="45" t="s">
        <v>22</v>
      </c>
      <c r="G30" s="9">
        <v>900</v>
      </c>
      <c r="H30" s="9">
        <v>700</v>
      </c>
      <c r="I30" s="35">
        <f>G30*H30</f>
        <v>630000</v>
      </c>
      <c r="J30" s="45" t="s">
        <v>22</v>
      </c>
      <c r="K30" s="9">
        <v>3700</v>
      </c>
      <c r="L30" s="9">
        <v>700</v>
      </c>
      <c r="M30" s="35">
        <f>K30*L30</f>
        <v>2590000</v>
      </c>
      <c r="N30" s="9" t="s">
        <v>22</v>
      </c>
      <c r="O30" s="9">
        <v>2700</v>
      </c>
      <c r="P30" s="9">
        <v>700</v>
      </c>
      <c r="Q30" s="10">
        <f>O30*P30</f>
        <v>1890000</v>
      </c>
      <c r="R30" s="45" t="s">
        <v>22</v>
      </c>
      <c r="S30" s="9">
        <v>580</v>
      </c>
      <c r="T30" s="9">
        <v>700</v>
      </c>
      <c r="U30" s="35">
        <f>S30*T30</f>
        <v>406000</v>
      </c>
      <c r="V30" s="26"/>
      <c r="W30" s="26"/>
      <c r="X30" s="26"/>
      <c r="Y30" s="27"/>
      <c r="Z30" s="26"/>
      <c r="AA30" s="26"/>
      <c r="AB30" s="26"/>
      <c r="AC30" s="27"/>
    </row>
    <row r="31" spans="1:29" x14ac:dyDescent="0.25">
      <c r="A31" s="8"/>
      <c r="B31" s="45"/>
      <c r="C31" s="9"/>
      <c r="D31" s="9"/>
      <c r="E31" s="10"/>
      <c r="F31" s="45"/>
      <c r="G31" s="9"/>
      <c r="H31" s="9"/>
      <c r="I31" s="35"/>
      <c r="J31" s="45"/>
      <c r="K31" s="9"/>
      <c r="L31" s="9"/>
      <c r="M31" s="35"/>
      <c r="N31" s="9"/>
      <c r="O31" s="9"/>
      <c r="P31" s="9"/>
      <c r="Q31" s="10"/>
      <c r="R31" s="45"/>
      <c r="S31" s="9"/>
      <c r="T31" s="9"/>
      <c r="U31" s="35"/>
      <c r="V31" s="26"/>
      <c r="W31" s="26"/>
      <c r="X31" s="26"/>
      <c r="Y31" s="27"/>
      <c r="Z31" s="26"/>
      <c r="AA31" s="26"/>
      <c r="AB31" s="26"/>
      <c r="AC31" s="27"/>
    </row>
    <row r="32" spans="1:29" x14ac:dyDescent="0.25">
      <c r="A32" s="8" t="s">
        <v>25</v>
      </c>
      <c r="B32" s="45" t="s">
        <v>15</v>
      </c>
      <c r="C32" s="9"/>
      <c r="D32" s="9">
        <v>15</v>
      </c>
      <c r="E32" s="10">
        <f>C32*D32</f>
        <v>0</v>
      </c>
      <c r="F32" s="45" t="s">
        <v>15</v>
      </c>
      <c r="G32" s="9"/>
      <c r="H32" s="9">
        <v>15</v>
      </c>
      <c r="I32" s="35">
        <f>G32*H32</f>
        <v>0</v>
      </c>
      <c r="J32" s="45" t="s">
        <v>15</v>
      </c>
      <c r="K32" s="9">
        <v>5000</v>
      </c>
      <c r="L32" s="9">
        <v>15</v>
      </c>
      <c r="M32" s="35">
        <f>K32*L32</f>
        <v>75000</v>
      </c>
      <c r="N32" s="9" t="s">
        <v>15</v>
      </c>
      <c r="O32" s="9"/>
      <c r="P32" s="9">
        <v>15</v>
      </c>
      <c r="Q32" s="10">
        <f>O32*P32</f>
        <v>0</v>
      </c>
      <c r="R32" s="45" t="s">
        <v>15</v>
      </c>
      <c r="S32" s="9"/>
      <c r="T32" s="9">
        <v>15</v>
      </c>
      <c r="U32" s="35">
        <f>S32*T32</f>
        <v>0</v>
      </c>
      <c r="V32" s="26"/>
      <c r="W32" s="26"/>
      <c r="X32" s="26"/>
      <c r="Y32" s="27"/>
      <c r="Z32" s="26"/>
      <c r="AA32" s="26"/>
      <c r="AB32" s="26"/>
      <c r="AC32" s="27"/>
    </row>
    <row r="33" spans="1:29" x14ac:dyDescent="0.25">
      <c r="A33" s="8"/>
      <c r="B33" s="45"/>
      <c r="C33" s="9"/>
      <c r="D33" s="9"/>
      <c r="E33" s="10"/>
      <c r="F33" s="45"/>
      <c r="G33" s="9"/>
      <c r="H33" s="9"/>
      <c r="I33" s="35"/>
      <c r="J33" s="45"/>
      <c r="K33" s="9"/>
      <c r="L33" s="9"/>
      <c r="M33" s="35"/>
      <c r="N33" s="9"/>
      <c r="O33" s="9"/>
      <c r="P33" s="9"/>
      <c r="Q33" s="10"/>
      <c r="R33" s="45"/>
      <c r="S33" s="9"/>
      <c r="T33" s="9"/>
      <c r="U33" s="35"/>
      <c r="V33" s="26"/>
      <c r="W33" s="26"/>
      <c r="X33" s="26"/>
      <c r="Y33" s="27"/>
      <c r="Z33" s="26"/>
      <c r="AA33" s="26"/>
      <c r="AB33" s="26"/>
      <c r="AC33" s="27"/>
    </row>
    <row r="34" spans="1:29" x14ac:dyDescent="0.25">
      <c r="A34" s="4"/>
      <c r="B34" s="45"/>
      <c r="C34" s="12"/>
      <c r="D34" s="9"/>
      <c r="E34" s="9"/>
      <c r="F34" s="45"/>
      <c r="G34" s="12"/>
      <c r="H34" s="9"/>
      <c r="I34" s="36"/>
      <c r="J34" s="45"/>
      <c r="K34" s="12"/>
      <c r="L34" s="9"/>
      <c r="M34" s="36"/>
      <c r="N34" s="9"/>
      <c r="O34" s="12"/>
      <c r="P34" s="9"/>
      <c r="Q34" s="9"/>
      <c r="R34" s="45"/>
      <c r="S34" s="12"/>
      <c r="T34" s="9"/>
      <c r="U34" s="36"/>
      <c r="V34" s="26"/>
      <c r="W34" s="26"/>
      <c r="X34" s="26"/>
      <c r="Y34" s="26"/>
      <c r="Z34" s="26"/>
      <c r="AA34" s="26"/>
      <c r="AB34" s="26"/>
      <c r="AC34" s="26"/>
    </row>
    <row r="35" spans="1:29" ht="15.75" thickBot="1" x14ac:dyDescent="0.3">
      <c r="A35" s="20"/>
      <c r="B35" s="49"/>
      <c r="C35" s="21"/>
      <c r="D35" s="21"/>
      <c r="E35" s="22"/>
      <c r="F35" s="49"/>
      <c r="G35" s="21"/>
      <c r="H35" s="21"/>
      <c r="I35" s="40"/>
      <c r="J35" s="49"/>
      <c r="K35" s="21"/>
      <c r="L35" s="21"/>
      <c r="M35" s="40"/>
      <c r="N35" s="21"/>
      <c r="O35" s="21"/>
      <c r="P35" s="21"/>
      <c r="Q35" s="22"/>
      <c r="R35" s="49"/>
      <c r="S35" s="21"/>
      <c r="T35" s="21"/>
      <c r="U35" s="40"/>
      <c r="V35" s="26"/>
      <c r="W35" s="26"/>
      <c r="X35" s="26"/>
      <c r="Y35" s="27"/>
      <c r="Z35" s="26"/>
      <c r="AA35" s="26"/>
      <c r="AB35" s="26"/>
      <c r="AC35" s="27"/>
    </row>
  </sheetData>
  <mergeCells count="7">
    <mergeCell ref="Z1:AC2"/>
    <mergeCell ref="V1:Y2"/>
    <mergeCell ref="J1:M2"/>
    <mergeCell ref="N1:Q2"/>
    <mergeCell ref="B1:E2"/>
    <mergeCell ref="F1:I2"/>
    <mergeCell ref="R1:U2"/>
  </mergeCells>
  <pageMargins left="0.7" right="0.7" top="0.75" bottom="0.75" header="0.3" footer="0.3"/>
  <pageSetup paperSize="17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66818FC8B7624E9F7CFF487DAB0CC5" ma:contentTypeVersion="23" ma:contentTypeDescription="Create a new document." ma:contentTypeScope="" ma:versionID="5924732909c37e71c69c309426317d97">
  <xsd:schema xmlns:xsd="http://www.w3.org/2001/XMLSchema" xmlns:xs="http://www.w3.org/2001/XMLSchema" xmlns:p="http://schemas.microsoft.com/office/2006/metadata/properties" xmlns:ns1="http://schemas.microsoft.com/sharepoint/v3" xmlns:ns2="c05ea767-d3e5-418f-a656-57ee58200211" xmlns:ns3="9c16dc54-5a24-4afd-a61c-664ec7eab416" targetNamespace="http://schemas.microsoft.com/office/2006/metadata/properties" ma:root="true" ma:fieldsID="8c3b7611384866dc973173b43316a2a1" ns1:_="" ns2:_="" ns3:_="">
    <xsd:import namespace="http://schemas.microsoft.com/sharepoint/v3"/>
    <xsd:import namespace="c05ea767-d3e5-418f-a656-57ee58200211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2:Bulliten_x0020_Number"/>
                <xsd:element ref="ns2:Category" minOccurs="0"/>
                <xsd:element ref="ns2:Item_x0020_Number" minOccurs="0"/>
                <xsd:element ref="ns2:County" minOccurs="0"/>
                <xsd:element ref="ns2:Route" minOccurs="0"/>
                <xsd:element ref="ns2:Bulliten_x0020_Number_x003a_Date" minOccurs="0"/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" ma:internalName="PublishingStartDate" ma:readOnly="false">
      <xsd:simpleType>
        <xsd:restriction base="dms:Unknown"/>
      </xsd:simpleType>
    </xsd:element>
    <xsd:element name="PublishingExpirationDate" ma:index="11" nillable="true" ma:displayName="Scheduling End Date" ma:description="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5ea767-d3e5-418f-a656-57ee58200211" elementFormDefault="qualified">
    <xsd:import namespace="http://schemas.microsoft.com/office/2006/documentManagement/types"/>
    <xsd:import namespace="http://schemas.microsoft.com/office/infopath/2007/PartnerControls"/>
    <xsd:element name="Bulliten_x0020_Number" ma:index="4" ma:displayName="Bulletin Number" ma:list="{07d25d13-96d6-4e30-96fd-6822d9bda839}" ma:internalName="Bulliten_x0020_Number" ma:readOnly="false" ma:showField="Title">
      <xsd:simpleType>
        <xsd:restriction base="dms:Lookup"/>
      </xsd:simpleType>
    </xsd:element>
    <xsd:element name="Category" ma:index="5" nillable="true" ma:displayName="Category" ma:format="Dropdown" ma:internalName="Category" ma:readOnly="false">
      <xsd:simpleType>
        <xsd:restriction base="dms:Choice">
          <xsd:enumeration value="Bulletin"/>
          <xsd:enumeration value="Supporting Document"/>
          <xsd:enumeration value="Questions &amp; Corrections"/>
        </xsd:restriction>
      </xsd:simpleType>
    </xsd:element>
    <xsd:element name="Item_x0020_Number" ma:index="6" nillable="true" ma:displayName="Item Number" ma:internalName="Item_x0020_Number" ma:readOnly="false">
      <xsd:simpleType>
        <xsd:restriction base="dms:Text">
          <xsd:maxLength value="255"/>
        </xsd:restriction>
      </xsd:simpleType>
    </xsd:element>
    <xsd:element name="County" ma:index="7" nillable="true" ma:displayName="County" ma:format="Dropdown" ma:internalName="County" ma:readOnly="false">
      <xsd:simpleType>
        <xsd:restriction base="dms:Choice">
          <xsd:enumeration value="Adair"/>
          <xsd:enumeration value="Allen"/>
          <xsd:enumeration value="Anderson"/>
          <xsd:enumeration value="Ballard"/>
          <xsd:enumeration value="Barren"/>
          <xsd:enumeration value="Bath"/>
          <xsd:enumeration value="Bell"/>
          <xsd:enumeration value="Boone"/>
          <xsd:enumeration value="Bourbon"/>
          <xsd:enumeration value="Boyd"/>
          <xsd:enumeration value="Boyle"/>
          <xsd:enumeration value="Bracken"/>
          <xsd:enumeration value="Breathitt"/>
          <xsd:enumeration value="Breckinridge"/>
          <xsd:enumeration value="Bullitt"/>
          <xsd:enumeration value="Butler"/>
          <xsd:enumeration value="Caldwell"/>
          <xsd:enumeration value="Calloway"/>
          <xsd:enumeration value="Campbell"/>
          <xsd:enumeration value="Carlisle"/>
          <xsd:enumeration value="Carroll"/>
          <xsd:enumeration value="Carter"/>
          <xsd:enumeration value="Casey"/>
          <xsd:enumeration value="Christian"/>
          <xsd:enumeration value="Clark"/>
          <xsd:enumeration value="Clay"/>
          <xsd:enumeration value="Clinton"/>
          <xsd:enumeration value="Crittenden"/>
          <xsd:enumeration value="Cumberland"/>
          <xsd:enumeration value="Daviess"/>
          <xsd:enumeration value="Edmonson"/>
          <xsd:enumeration value="Elliott"/>
          <xsd:enumeration value="Estill"/>
          <xsd:enumeration value="Fayette"/>
          <xsd:enumeration value="Fleming"/>
          <xsd:enumeration value="Floyd"/>
          <xsd:enumeration value="Franklin"/>
          <xsd:enumeration value="Fulton"/>
          <xsd:enumeration value="Gallatin"/>
          <xsd:enumeration value="Garrard"/>
          <xsd:enumeration value="Grant"/>
          <xsd:enumeration value="Graves"/>
          <xsd:enumeration value="Grayson"/>
          <xsd:enumeration value="Green"/>
          <xsd:enumeration value="Greenup"/>
          <xsd:enumeration value="Hancock"/>
          <xsd:enumeration value="Hardin"/>
          <xsd:enumeration value="Harlan"/>
          <xsd:enumeration value="Harrison"/>
          <xsd:enumeration value="Hart"/>
          <xsd:enumeration value="Henderson"/>
          <xsd:enumeration value="Henry"/>
          <xsd:enumeration value="Hickman"/>
          <xsd:enumeration value="Hopkins"/>
          <xsd:enumeration value="Jackson"/>
          <xsd:enumeration value="Jefferson"/>
          <xsd:enumeration value="Jessamine"/>
          <xsd:enumeration value="Johnson"/>
          <xsd:enumeration value="Kenton"/>
          <xsd:enumeration value="Knott"/>
          <xsd:enumeration value="Knox"/>
          <xsd:enumeration value="Larue"/>
          <xsd:enumeration value="Laurel"/>
          <xsd:enumeration value="Lawrence"/>
          <xsd:enumeration value="Lee"/>
          <xsd:enumeration value="Leslie"/>
          <xsd:enumeration value="Letcher"/>
          <xsd:enumeration value="Lewis"/>
          <xsd:enumeration value="Lincoln"/>
          <xsd:enumeration value="Livingston"/>
          <xsd:enumeration value="Logan"/>
          <xsd:enumeration value="Lyon"/>
          <xsd:enumeration value="McCracken"/>
          <xsd:enumeration value="McCreary"/>
          <xsd:enumeration value="McLean"/>
          <xsd:enumeration value="Madison"/>
          <xsd:enumeration value="Magoffin"/>
          <xsd:enumeration value="Marion"/>
          <xsd:enumeration value="Marshall"/>
          <xsd:enumeration value="Martin"/>
          <xsd:enumeration value="Mason"/>
          <xsd:enumeration value="Meade"/>
          <xsd:enumeration value="Menifee"/>
          <xsd:enumeration value="Mercer"/>
          <xsd:enumeration value="Metcalfe"/>
          <xsd:enumeration value="Monroe"/>
          <xsd:enumeration value="Montgomery"/>
          <xsd:enumeration value="Morgan"/>
          <xsd:enumeration value="Muhlenberg"/>
          <xsd:enumeration value="Nelson"/>
          <xsd:enumeration value="Nicholas"/>
          <xsd:enumeration value="Ohio"/>
          <xsd:enumeration value="Oldham"/>
          <xsd:enumeration value="Owen"/>
          <xsd:enumeration value="Owsley"/>
          <xsd:enumeration value="Pendleton"/>
          <xsd:enumeration value="Perry"/>
          <xsd:enumeration value="Pike"/>
          <xsd:enumeration value="Powell"/>
          <xsd:enumeration value="Pulaski"/>
          <xsd:enumeration value="Robertson"/>
          <xsd:enumeration value="Rockcastle"/>
          <xsd:enumeration value="Rowan"/>
          <xsd:enumeration value="Russell"/>
          <xsd:enumeration value="Scott"/>
          <xsd:enumeration value="Shelby"/>
          <xsd:enumeration value="Simpson"/>
          <xsd:enumeration value="Spencer"/>
          <xsd:enumeration value="Taylor"/>
          <xsd:enumeration value="Todd"/>
          <xsd:enumeration value="Trigg"/>
          <xsd:enumeration value="Trimble"/>
          <xsd:enumeration value="Union"/>
          <xsd:enumeration value="Warren"/>
          <xsd:enumeration value="Washington"/>
          <xsd:enumeration value="Wayne"/>
          <xsd:enumeration value="Webster"/>
          <xsd:enumeration value="Whitley"/>
          <xsd:enumeration value="Wolfe"/>
          <xsd:enumeration value="Woodford"/>
          <xsd:enumeration value="Various"/>
          <xsd:enumeration value="Statewide"/>
        </xsd:restriction>
      </xsd:simpleType>
    </xsd:element>
    <xsd:element name="Route" ma:index="8" nillable="true" ma:displayName="Route" ma:internalName="Route" ma:readOnly="false">
      <xsd:simpleType>
        <xsd:restriction base="dms:Text">
          <xsd:maxLength value="255"/>
        </xsd:restriction>
      </xsd:simpleType>
    </xsd:element>
    <xsd:element name="Bulliten_x0020_Number_x003a_Date" ma:index="9" nillable="true" ma:displayName="Bulletin Number:Date" ma:list="{07d25d13-96d6-4e30-96fd-6822d9bda839}" ma:internalName="Bulliten_x0020_Number_x003a_Date" ma:readOnly="true" ma:showField="Date" ma:web="8a5c3597-a910-4d37-8d6c-4344570bbfe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Category xmlns="c05ea767-d3e5-418f-a656-57ee58200211">Supporting Document</Category>
    <Item_x0020_Number xmlns="c05ea767-d3e5-418f-a656-57ee58200211">10-8901.00</Item_x0020_Number>
    <Bulliten_x0020_Number xmlns="c05ea767-d3e5-418f-a656-57ee58200211">208</Bulliten_x0020_Number>
    <County xmlns="c05ea767-d3e5-418f-a656-57ee58200211">Magoffin</County>
    <Route xmlns="c05ea767-d3e5-418f-a656-57ee58200211">US-460</Route>
  </documentManagement>
</p:properties>
</file>

<file path=customXml/itemProps1.xml><?xml version="1.0" encoding="utf-8"?>
<ds:datastoreItem xmlns:ds="http://schemas.openxmlformats.org/officeDocument/2006/customXml" ds:itemID="{596E47B5-94DF-43B7-BC34-BAE4DC8C247F}"/>
</file>

<file path=customXml/itemProps2.xml><?xml version="1.0" encoding="utf-8"?>
<ds:datastoreItem xmlns:ds="http://schemas.openxmlformats.org/officeDocument/2006/customXml" ds:itemID="{298EC3B8-FC31-4B5E-A9EF-B0C5535AB445}"/>
</file>

<file path=customXml/itemProps3.xml><?xml version="1.0" encoding="utf-8"?>
<ds:datastoreItem xmlns:ds="http://schemas.openxmlformats.org/officeDocument/2006/customXml" ds:itemID="{42D34A42-4BDF-4E47-91C4-68369BC48E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Estimate (6-10-15) - Magoffin 10-8901 US-460</dc:title>
  <dc:creator>Brittans Stewart</dc:creator>
  <cp:lastModifiedBy>DellTest</cp:lastModifiedBy>
  <cp:lastPrinted>2016-11-14T13:22:30Z</cp:lastPrinted>
  <dcterms:created xsi:type="dcterms:W3CDTF">2013-09-27T16:34:21Z</dcterms:created>
  <dcterms:modified xsi:type="dcterms:W3CDTF">2016-11-14T13:22:35Z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0x0101000066818FC8B7624E9F7CFF487DAB0CC5</vt:lpwstr>
  </property>
  <property fmtid="{D5CDD505-2E9C-101B-9397-08002B2CF9AE}" pid="3" name="View ID">
    <vt:lpwstr>1</vt:lpwstr>
  </property>
  <property fmtid="{D5CDD505-2E9C-101B-9397-08002B2CF9AE}" pid="4" name="Bulletin Number">
    <vt:lpwstr>221</vt:lpwstr>
  </property>
  <property fmtid="{D5CDD505-2E9C-101B-9397-08002B2CF9AE}" pid="5" name="Body">
    <vt:lpwstr/>
  </property>
  <property fmtid="{D5CDD505-2E9C-101B-9397-08002B2CF9AE}" pid="6" name="TaskStatus">
    <vt:lpwstr/>
  </property>
  <property fmtid="{D5CDD505-2E9C-101B-9397-08002B2CF9AE}" pid="7" name="Predecessors">
    <vt:lpwstr/>
  </property>
  <property fmtid="{D5CDD505-2E9C-101B-9397-08002B2CF9AE}" pid="8" name="Priority">
    <vt:lpwstr/>
  </property>
</Properties>
</file>